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15" yWindow="1755" windowWidth="19440" windowHeight="10665" tabRatio="806" activeTab="1"/>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4519"/>
</workbook>
</file>

<file path=xl/calcChain.xml><?xml version="1.0" encoding="utf-8"?>
<calcChain xmlns="http://schemas.openxmlformats.org/spreadsheetml/2006/main">
  <c r="C88" i="21"/>
  <c r="B1" i="22"/>
  <c r="D1" s="1"/>
  <c r="D2" s="1"/>
  <c r="C7" i="27"/>
  <c r="C6"/>
  <c r="C5"/>
  <c r="C4"/>
  <c r="C3"/>
  <c r="C15"/>
  <c r="H112" i="26"/>
  <c r="H111"/>
  <c r="A120"/>
  <c r="B2" i="24"/>
  <c r="I79" i="21"/>
  <c r="A87"/>
  <c r="G3"/>
  <c r="G4"/>
  <c r="B1" i="26"/>
  <c r="D1" s="1"/>
  <c r="D2" s="1"/>
  <c r="D3" s="1"/>
  <c r="B3" s="1"/>
  <c r="G3" s="1"/>
  <c r="D4"/>
  <c r="A120" i="22"/>
  <c r="C4" i="21"/>
  <c r="C7"/>
  <c r="C6"/>
  <c r="C5"/>
  <c r="C3"/>
  <c r="H3" i="26"/>
  <c r="A3"/>
  <c r="F3" s="1"/>
  <c r="J3"/>
  <c r="D3" i="22" l="1"/>
  <c r="B2"/>
  <c r="D5" i="26"/>
  <c r="B4"/>
  <c r="I3"/>
  <c r="B2"/>
  <c r="D4" i="22" l="1"/>
  <c r="B3"/>
  <c r="I2" i="26"/>
  <c r="H2"/>
  <c r="A2"/>
  <c r="F2" s="1"/>
  <c r="J2"/>
  <c r="G2"/>
  <c r="J2" i="22"/>
  <c r="A29" i="21" s="1"/>
  <c r="I2" i="22"/>
  <c r="K2"/>
  <c r="F2"/>
  <c r="D6" i="26"/>
  <c r="B5"/>
  <c r="I4"/>
  <c r="A4"/>
  <c r="F4" s="1"/>
  <c r="G4"/>
  <c r="J4"/>
  <c r="H4"/>
  <c r="B4" i="22" l="1"/>
  <c r="D5"/>
  <c r="H29" i="21"/>
  <c r="F3" i="22"/>
  <c r="K3"/>
  <c r="I3"/>
  <c r="H30" i="21" s="1"/>
  <c r="J3" i="22"/>
  <c r="A30" i="21" s="1"/>
  <c r="D7" i="26"/>
  <c r="B6"/>
  <c r="A2" i="22"/>
  <c r="H5" i="26"/>
  <c r="I5"/>
  <c r="G5"/>
  <c r="A5"/>
  <c r="F5" s="1"/>
  <c r="J5"/>
  <c r="C30" i="21" l="1"/>
  <c r="D6" i="22"/>
  <c r="B5"/>
  <c r="B7" i="26"/>
  <c r="D8"/>
  <c r="C29" i="21"/>
  <c r="A6" i="26"/>
  <c r="F6" s="1"/>
  <c r="H6"/>
  <c r="G6"/>
  <c r="I6"/>
  <c r="J6"/>
  <c r="A3" i="22"/>
  <c r="G2"/>
  <c r="H2"/>
  <c r="B29" i="21"/>
  <c r="F4" i="22"/>
  <c r="K4"/>
  <c r="J4"/>
  <c r="A31" i="21" s="1"/>
  <c r="I4" i="22"/>
  <c r="H31" i="21" s="1"/>
  <c r="C31" s="1"/>
  <c r="A4" i="22"/>
  <c r="D29" i="21" l="1"/>
  <c r="F29"/>
  <c r="D7" i="22"/>
  <c r="B6"/>
  <c r="G31" i="21"/>
  <c r="D31"/>
  <c r="I31"/>
  <c r="F31"/>
  <c r="E31"/>
  <c r="G3" i="22"/>
  <c r="D30" i="21" s="1"/>
  <c r="H3" i="22"/>
  <c r="F30" i="21" s="1"/>
  <c r="B30"/>
  <c r="B8" i="26"/>
  <c r="D9"/>
  <c r="G4" i="22"/>
  <c r="H4"/>
  <c r="B31" i="21"/>
  <c r="J7" i="26"/>
  <c r="G7"/>
  <c r="H7"/>
  <c r="I7"/>
  <c r="A7"/>
  <c r="F7" s="1"/>
  <c r="J5" i="22"/>
  <c r="A32" i="21" s="1"/>
  <c r="F5" i="22"/>
  <c r="A5"/>
  <c r="K5"/>
  <c r="I5"/>
  <c r="H32" i="21" s="1"/>
  <c r="C32" s="1"/>
  <c r="G29" l="1"/>
  <c r="I29" s="1"/>
  <c r="B9" i="26"/>
  <c r="D10"/>
  <c r="E30" i="21"/>
  <c r="G30"/>
  <c r="J6" i="22"/>
  <c r="A33" i="21" s="1"/>
  <c r="I6" i="22"/>
  <c r="H33" i="21" s="1"/>
  <c r="K6" i="22"/>
  <c r="F6"/>
  <c r="A6"/>
  <c r="G32" i="21"/>
  <c r="D32"/>
  <c r="F32"/>
  <c r="E32"/>
  <c r="I32"/>
  <c r="E29"/>
  <c r="G5" i="22"/>
  <c r="H5"/>
  <c r="B32" i="21"/>
  <c r="A8" i="26"/>
  <c r="F8" s="1"/>
  <c r="I8"/>
  <c r="G8"/>
  <c r="H8"/>
  <c r="J8"/>
  <c r="B7" i="22"/>
  <c r="D8"/>
  <c r="G6" l="1"/>
  <c r="H6"/>
  <c r="B33" i="21"/>
  <c r="B10" i="26"/>
  <c r="D11"/>
  <c r="C33" i="21"/>
  <c r="I7" i="22"/>
  <c r="A7"/>
  <c r="K7"/>
  <c r="J7"/>
  <c r="A34" i="21" s="1"/>
  <c r="F7" i="22"/>
  <c r="B8"/>
  <c r="D9"/>
  <c r="I30" i="21"/>
  <c r="A9" i="26"/>
  <c r="F9" s="1"/>
  <c r="G9"/>
  <c r="I9"/>
  <c r="J9"/>
  <c r="H9"/>
  <c r="D10" i="22" l="1"/>
  <c r="B9"/>
  <c r="D12" i="26"/>
  <c r="B11"/>
  <c r="G33" i="21"/>
  <c r="D33"/>
  <c r="F33"/>
  <c r="I33"/>
  <c r="E33"/>
  <c r="H34"/>
  <c r="F8" i="22"/>
  <c r="K8"/>
  <c r="J8"/>
  <c r="A35" i="21" s="1"/>
  <c r="I8" i="22"/>
  <c r="H35" i="21" s="1"/>
  <c r="C35" s="1"/>
  <c r="A8" i="22"/>
  <c r="G7"/>
  <c r="H7"/>
  <c r="B34" i="21"/>
  <c r="A10" i="26"/>
  <c r="F10" s="1"/>
  <c r="I10"/>
  <c r="H10"/>
  <c r="G10"/>
  <c r="J10"/>
  <c r="G8" i="22" l="1"/>
  <c r="H8"/>
  <c r="B35" i="21"/>
  <c r="D11" i="22"/>
  <c r="B10"/>
  <c r="C34" i="21"/>
  <c r="J9" i="22"/>
  <c r="A36" i="21" s="1"/>
  <c r="F9" i="22"/>
  <c r="A9"/>
  <c r="K9"/>
  <c r="I9"/>
  <c r="H36" i="21" s="1"/>
  <c r="B12" i="26"/>
  <c r="D13"/>
  <c r="G35" i="21"/>
  <c r="D35"/>
  <c r="I35"/>
  <c r="E35"/>
  <c r="F35"/>
  <c r="I11" i="26"/>
  <c r="H11"/>
  <c r="J11"/>
  <c r="G11"/>
  <c r="A11"/>
  <c r="F11" s="1"/>
  <c r="B11" i="22" l="1"/>
  <c r="D12"/>
  <c r="C36" i="21"/>
  <c r="J10" i="22"/>
  <c r="A37" i="21" s="1"/>
  <c r="I10" i="22"/>
  <c r="H37" i="21" s="1"/>
  <c r="K10" i="22"/>
  <c r="F10"/>
  <c r="A10"/>
  <c r="I12" i="26"/>
  <c r="H12"/>
  <c r="G12"/>
  <c r="A12"/>
  <c r="F12" s="1"/>
  <c r="J12"/>
  <c r="G9" i="22"/>
  <c r="H9"/>
  <c r="B36" i="21"/>
  <c r="D34"/>
  <c r="G34"/>
  <c r="F34"/>
  <c r="I34"/>
  <c r="E34"/>
  <c r="D14" i="26"/>
  <c r="B13"/>
  <c r="I11" i="22" l="1"/>
  <c r="H38" i="21" s="1"/>
  <c r="A11" i="22"/>
  <c r="K11"/>
  <c r="J11"/>
  <c r="A38" i="21" s="1"/>
  <c r="F11" i="22"/>
  <c r="B12"/>
  <c r="D13"/>
  <c r="G10"/>
  <c r="H10"/>
  <c r="B37" i="21"/>
  <c r="G36"/>
  <c r="D36"/>
  <c r="F36"/>
  <c r="I36"/>
  <c r="E36"/>
  <c r="D15" i="26"/>
  <c r="B14"/>
  <c r="G13"/>
  <c r="A13"/>
  <c r="F13" s="1"/>
  <c r="H13"/>
  <c r="J13"/>
  <c r="I13"/>
  <c r="C37" i="21"/>
  <c r="C38" l="1"/>
  <c r="G37"/>
  <c r="D37"/>
  <c r="F37"/>
  <c r="I37"/>
  <c r="E37"/>
  <c r="D16" i="26"/>
  <c r="B15"/>
  <c r="G14"/>
  <c r="A14"/>
  <c r="F14" s="1"/>
  <c r="H14"/>
  <c r="J14"/>
  <c r="I14"/>
  <c r="F12" i="22"/>
  <c r="K12"/>
  <c r="J12"/>
  <c r="A39" i="21" s="1"/>
  <c r="I12" i="22"/>
  <c r="H39" i="21" s="1"/>
  <c r="A12" i="22"/>
  <c r="G11"/>
  <c r="H11"/>
  <c r="B38" i="21"/>
  <c r="D14" i="22"/>
  <c r="B13"/>
  <c r="D38" i="21" l="1"/>
  <c r="G38"/>
  <c r="I38"/>
  <c r="F38"/>
  <c r="E38"/>
  <c r="C39"/>
  <c r="B16" i="26"/>
  <c r="D17"/>
  <c r="D15" i="22"/>
  <c r="B14"/>
  <c r="G12"/>
  <c r="H12"/>
  <c r="B39" i="21"/>
  <c r="J13" i="22"/>
  <c r="A40" i="21" s="1"/>
  <c r="F13" i="22"/>
  <c r="A13"/>
  <c r="K13"/>
  <c r="I13"/>
  <c r="H40" i="21" s="1"/>
  <c r="C40" s="1"/>
  <c r="A15" i="26"/>
  <c r="F15" s="1"/>
  <c r="G15"/>
  <c r="H15"/>
  <c r="J15"/>
  <c r="I15"/>
  <c r="B17" l="1"/>
  <c r="D18"/>
  <c r="B15" i="22"/>
  <c r="D16"/>
  <c r="G40" i="21"/>
  <c r="F40"/>
  <c r="D40"/>
  <c r="I40"/>
  <c r="E40"/>
  <c r="J14" i="22"/>
  <c r="A41" i="21" s="1"/>
  <c r="I14" i="22"/>
  <c r="H41" i="21" s="1"/>
  <c r="C41" s="1"/>
  <c r="K14" i="22"/>
  <c r="F14"/>
  <c r="A14"/>
  <c r="G39" i="21"/>
  <c r="D39"/>
  <c r="F39"/>
  <c r="E39"/>
  <c r="I39"/>
  <c r="I16" i="26"/>
  <c r="A16"/>
  <c r="F16" s="1"/>
  <c r="G16"/>
  <c r="J16"/>
  <c r="H16"/>
  <c r="G13" i="22"/>
  <c r="H13"/>
  <c r="B40" i="21"/>
  <c r="J17" i="26" l="1"/>
  <c r="A17"/>
  <c r="F17" s="1"/>
  <c r="I17"/>
  <c r="H17"/>
  <c r="G17"/>
  <c r="G14" i="22"/>
  <c r="H14"/>
  <c r="B41" i="21"/>
  <c r="B18" i="26"/>
  <c r="D19"/>
  <c r="G41" i="21"/>
  <c r="D41"/>
  <c r="F41"/>
  <c r="E41"/>
  <c r="I41"/>
  <c r="I15" i="22"/>
  <c r="H42" i="21" s="1"/>
  <c r="A15" i="22"/>
  <c r="K15"/>
  <c r="F15"/>
  <c r="J15"/>
  <c r="A42" i="21" s="1"/>
  <c r="B16" i="22"/>
  <c r="D17"/>
  <c r="F16" l="1"/>
  <c r="K16"/>
  <c r="J16"/>
  <c r="A43" i="21" s="1"/>
  <c r="I16" i="22"/>
  <c r="H43" i="21" s="1"/>
  <c r="A16" i="22"/>
  <c r="G15"/>
  <c r="H15"/>
  <c r="B42" i="21"/>
  <c r="I18" i="26"/>
  <c r="G18"/>
  <c r="A18"/>
  <c r="F18" s="1"/>
  <c r="H18"/>
  <c r="J18"/>
  <c r="D18" i="22"/>
  <c r="B17"/>
  <c r="B19" i="26"/>
  <c r="D20"/>
  <c r="C42" i="21"/>
  <c r="D21" i="26" l="1"/>
  <c r="B20"/>
  <c r="G16" i="22"/>
  <c r="H16"/>
  <c r="B43" i="21"/>
  <c r="D42"/>
  <c r="G42"/>
  <c r="F42"/>
  <c r="E42"/>
  <c r="I42"/>
  <c r="D19" i="22"/>
  <c r="B18"/>
  <c r="J17"/>
  <c r="A44" i="21" s="1"/>
  <c r="F17" i="22"/>
  <c r="A17"/>
  <c r="K17"/>
  <c r="I17"/>
  <c r="H44" i="21" s="1"/>
  <c r="I19" i="26"/>
  <c r="A19"/>
  <c r="F19" s="1"/>
  <c r="G19"/>
  <c r="J19"/>
  <c r="H19"/>
  <c r="C43" i="21"/>
  <c r="G43" l="1"/>
  <c r="D43"/>
  <c r="I43"/>
  <c r="F43"/>
  <c r="E43"/>
  <c r="G17" i="22"/>
  <c r="H17"/>
  <c r="B44" i="21"/>
  <c r="D20" i="22"/>
  <c r="B19"/>
  <c r="J18"/>
  <c r="A45" i="21" s="1"/>
  <c r="I18" i="22"/>
  <c r="H45" i="21" s="1"/>
  <c r="K18" i="22"/>
  <c r="F18"/>
  <c r="A18"/>
  <c r="D22" i="26"/>
  <c r="B21"/>
  <c r="C44" i="21"/>
  <c r="A20" i="26"/>
  <c r="F20" s="1"/>
  <c r="J20"/>
  <c r="H20"/>
  <c r="G20"/>
  <c r="I20"/>
  <c r="J21" l="1"/>
  <c r="A21"/>
  <c r="F21" s="1"/>
  <c r="H21"/>
  <c r="I21"/>
  <c r="G21"/>
  <c r="B20" i="22"/>
  <c r="D21"/>
  <c r="C45" i="21"/>
  <c r="G44"/>
  <c r="F44"/>
  <c r="I44"/>
  <c r="D44"/>
  <c r="E44"/>
  <c r="A19" i="22"/>
  <c r="F19"/>
  <c r="K19"/>
  <c r="I19"/>
  <c r="H46" i="21" s="1"/>
  <c r="C46" s="1"/>
  <c r="J19" i="22"/>
  <c r="A46" i="21" s="1"/>
  <c r="G18" i="22"/>
  <c r="H18"/>
  <c r="B45" i="21"/>
  <c r="D23" i="26"/>
  <c r="B22"/>
  <c r="G46" i="21" l="1"/>
  <c r="D46"/>
  <c r="F46"/>
  <c r="E46"/>
  <c r="I46"/>
  <c r="B21" i="22"/>
  <c r="D22"/>
  <c r="D24" i="26"/>
  <c r="B23"/>
  <c r="G19" i="22"/>
  <c r="H19"/>
  <c r="B46" i="21"/>
  <c r="I20" i="22"/>
  <c r="H47" i="21" s="1"/>
  <c r="K20" i="22"/>
  <c r="J20"/>
  <c r="A47" i="21" s="1"/>
  <c r="A20" i="22"/>
  <c r="F20"/>
  <c r="G22" i="26"/>
  <c r="I22"/>
  <c r="A22"/>
  <c r="F22" s="1"/>
  <c r="H22"/>
  <c r="J22"/>
  <c r="G45" i="21"/>
  <c r="D45"/>
  <c r="F45"/>
  <c r="E45"/>
  <c r="I45"/>
  <c r="J23" i="26" l="1"/>
  <c r="G23"/>
  <c r="I23"/>
  <c r="A23"/>
  <c r="F23" s="1"/>
  <c r="H23"/>
  <c r="C47" i="21"/>
  <c r="F21" i="22"/>
  <c r="J21"/>
  <c r="A48" i="21" s="1"/>
  <c r="I21" i="22"/>
  <c r="H48" i="21" s="1"/>
  <c r="C48" s="1"/>
  <c r="K21" i="22"/>
  <c r="A21"/>
  <c r="B22"/>
  <c r="D23"/>
  <c r="H20"/>
  <c r="G20"/>
  <c r="B47" i="21"/>
  <c r="D25" i="26"/>
  <c r="B24"/>
  <c r="F22" i="22" l="1"/>
  <c r="J22"/>
  <c r="A49" i="21" s="1"/>
  <c r="K22" i="22"/>
  <c r="I22"/>
  <c r="H49" i="21" s="1"/>
  <c r="A22" i="22"/>
  <c r="B25" i="26"/>
  <c r="D26"/>
  <c r="B23" i="22"/>
  <c r="D24"/>
  <c r="D48" i="21"/>
  <c r="G48"/>
  <c r="F48"/>
  <c r="E48"/>
  <c r="I48"/>
  <c r="G24" i="26"/>
  <c r="A24"/>
  <c r="F24" s="1"/>
  <c r="H24"/>
  <c r="J24"/>
  <c r="I24"/>
  <c r="D47" i="21"/>
  <c r="G47"/>
  <c r="I47"/>
  <c r="F47"/>
  <c r="E47"/>
  <c r="H21" i="22"/>
  <c r="G21"/>
  <c r="B48" i="21"/>
  <c r="C49" l="1"/>
  <c r="D49" s="1"/>
  <c r="B24" i="22"/>
  <c r="D25"/>
  <c r="H22"/>
  <c r="B49" i="21"/>
  <c r="G22" i="22"/>
  <c r="I23"/>
  <c r="H50" i="21" s="1"/>
  <c r="J23" i="22"/>
  <c r="A50" i="21" s="1"/>
  <c r="F23" i="22"/>
  <c r="A23"/>
  <c r="K23"/>
  <c r="J25" i="26"/>
  <c r="G25"/>
  <c r="H25"/>
  <c r="I25"/>
  <c r="A25"/>
  <c r="F25" s="1"/>
  <c r="D27"/>
  <c r="B26"/>
  <c r="G49" i="21"/>
  <c r="F49"/>
  <c r="E49" l="1"/>
  <c r="I49"/>
  <c r="C50"/>
  <c r="I24" i="22"/>
  <c r="H51" i="21" s="1"/>
  <c r="J24" i="22"/>
  <c r="A51" i="21" s="1"/>
  <c r="A24" i="22"/>
  <c r="F24"/>
  <c r="K24"/>
  <c r="J26" i="26"/>
  <c r="A26"/>
  <c r="F26" s="1"/>
  <c r="G26"/>
  <c r="I26"/>
  <c r="H26"/>
  <c r="H23" i="22"/>
  <c r="G23"/>
  <c r="B50" i="21"/>
  <c r="D50"/>
  <c r="G50"/>
  <c r="I50"/>
  <c r="E50"/>
  <c r="F50"/>
  <c r="B25" i="22"/>
  <c r="D26"/>
  <c r="D28" i="26"/>
  <c r="B27"/>
  <c r="B28" l="1"/>
  <c r="D29"/>
  <c r="C51" i="21"/>
  <c r="F25" i="22"/>
  <c r="J25"/>
  <c r="A52" i="21" s="1"/>
  <c r="I25" i="22"/>
  <c r="H52" i="21" s="1"/>
  <c r="C52" s="1"/>
  <c r="K25" i="22"/>
  <c r="A25"/>
  <c r="I27" i="26"/>
  <c r="A27"/>
  <c r="F27" s="1"/>
  <c r="J27"/>
  <c r="H27"/>
  <c r="G27"/>
  <c r="H24" i="22"/>
  <c r="B51" i="21"/>
  <c r="G24" i="22"/>
  <c r="B26"/>
  <c r="D27"/>
  <c r="B52" i="21" l="1"/>
  <c r="G25" i="22"/>
  <c r="H25"/>
  <c r="F26"/>
  <c r="J26"/>
  <c r="A53" i="21" s="1"/>
  <c r="I26" i="22"/>
  <c r="H53" i="21" s="1"/>
  <c r="C53" s="1"/>
  <c r="K26" i="22"/>
  <c r="A26"/>
  <c r="G28" i="26"/>
  <c r="A28"/>
  <c r="F28" s="1"/>
  <c r="J28"/>
  <c r="H28"/>
  <c r="I28"/>
  <c r="B27" i="22"/>
  <c r="D28"/>
  <c r="D52" i="21"/>
  <c r="G52"/>
  <c r="I52"/>
  <c r="E52"/>
  <c r="F52"/>
  <c r="B29" i="26"/>
  <c r="D30"/>
  <c r="D51" i="21"/>
  <c r="G51"/>
  <c r="F51"/>
  <c r="E51"/>
  <c r="I51"/>
  <c r="B30" i="26" l="1"/>
  <c r="D31"/>
  <c r="I27" i="22"/>
  <c r="H54" i="21" s="1"/>
  <c r="J27" i="22"/>
  <c r="A54" i="21" s="1"/>
  <c r="F27" i="22"/>
  <c r="A27"/>
  <c r="K27"/>
  <c r="D53" i="21"/>
  <c r="G53"/>
  <c r="F53"/>
  <c r="E53"/>
  <c r="I53"/>
  <c r="B28" i="22"/>
  <c r="D29"/>
  <c r="G26"/>
  <c r="B53" i="21"/>
  <c r="H26" i="22"/>
  <c r="H29" i="26"/>
  <c r="J29"/>
  <c r="G29"/>
  <c r="A29"/>
  <c r="F29" s="1"/>
  <c r="I29"/>
  <c r="C54" i="21" l="1"/>
  <c r="I28" i="22"/>
  <c r="H55" i="21" s="1"/>
  <c r="J28" i="22"/>
  <c r="A55" i="21" s="1"/>
  <c r="A28" i="22"/>
  <c r="K28"/>
  <c r="F28"/>
  <c r="H30" i="26"/>
  <c r="J30"/>
  <c r="I30"/>
  <c r="A30"/>
  <c r="F30" s="1"/>
  <c r="G30"/>
  <c r="B29" i="22"/>
  <c r="D30"/>
  <c r="H27"/>
  <c r="G27"/>
  <c r="B54" i="21"/>
  <c r="B31" i="26"/>
  <c r="D32"/>
  <c r="D54" i="21"/>
  <c r="G54"/>
  <c r="F54"/>
  <c r="I54"/>
  <c r="E54"/>
  <c r="C55" l="1"/>
  <c r="F29" i="22"/>
  <c r="J29"/>
  <c r="A56" i="21" s="1"/>
  <c r="I29" i="22"/>
  <c r="H56" i="21" s="1"/>
  <c r="K29" i="22"/>
  <c r="A29"/>
  <c r="B55" i="21"/>
  <c r="H28" i="22"/>
  <c r="G28"/>
  <c r="B32" i="26"/>
  <c r="D33"/>
  <c r="I31"/>
  <c r="A31"/>
  <c r="F31" s="1"/>
  <c r="G31"/>
  <c r="H31"/>
  <c r="J31"/>
  <c r="B30" i="22"/>
  <c r="D31"/>
  <c r="C56" i="21" l="1"/>
  <c r="D55"/>
  <c r="G55"/>
  <c r="F55"/>
  <c r="I55"/>
  <c r="E55"/>
  <c r="F30" i="22"/>
  <c r="J30"/>
  <c r="A57" i="21" s="1"/>
  <c r="I30" i="22"/>
  <c r="H57" i="21" s="1"/>
  <c r="A30" i="22"/>
  <c r="K30"/>
  <c r="J32" i="26"/>
  <c r="A32"/>
  <c r="F32" s="1"/>
  <c r="I32"/>
  <c r="G32"/>
  <c r="H32"/>
  <c r="B31" i="22"/>
  <c r="D32"/>
  <c r="G29"/>
  <c r="H29"/>
  <c r="B56" i="21"/>
  <c r="D34" i="26"/>
  <c r="B33"/>
  <c r="D56" i="21"/>
  <c r="G56"/>
  <c r="E56"/>
  <c r="I56"/>
  <c r="F56"/>
  <c r="I33" i="26" l="1"/>
  <c r="A33"/>
  <c r="F33" s="1"/>
  <c r="J33"/>
  <c r="H33"/>
  <c r="G33"/>
  <c r="I31" i="22"/>
  <c r="H58" i="21" s="1"/>
  <c r="C58" s="1"/>
  <c r="J31" i="22"/>
  <c r="A58" i="21" s="1"/>
  <c r="F31" i="22"/>
  <c r="A31"/>
  <c r="K31"/>
  <c r="D35" i="26"/>
  <c r="B34"/>
  <c r="B32" i="22"/>
  <c r="D33"/>
  <c r="G30"/>
  <c r="H30"/>
  <c r="B57" i="21"/>
  <c r="C57"/>
  <c r="H34" i="26" l="1"/>
  <c r="A34"/>
  <c r="F34" s="1"/>
  <c r="I34"/>
  <c r="J34"/>
  <c r="G34"/>
  <c r="I32" i="22"/>
  <c r="H59" i="21" s="1"/>
  <c r="J32" i="22"/>
  <c r="A59" i="21" s="1"/>
  <c r="F32" i="22"/>
  <c r="K32"/>
  <c r="A32"/>
  <c r="B58" i="21"/>
  <c r="G31" i="22"/>
  <c r="H31"/>
  <c r="D36" i="26"/>
  <c r="B35"/>
  <c r="F57" i="21"/>
  <c r="D57"/>
  <c r="G57"/>
  <c r="E57"/>
  <c r="I57"/>
  <c r="B33" i="22"/>
  <c r="D34"/>
  <c r="D58" i="21"/>
  <c r="G58"/>
  <c r="F58"/>
  <c r="I58"/>
  <c r="E58"/>
  <c r="F33" i="22" l="1"/>
  <c r="J33"/>
  <c r="A60" i="21" s="1"/>
  <c r="I33" i="22"/>
  <c r="H60" i="21" s="1"/>
  <c r="C60" s="1"/>
  <c r="K33" i="22"/>
  <c r="A33"/>
  <c r="B34"/>
  <c r="D35"/>
  <c r="D37" i="26"/>
  <c r="B36"/>
  <c r="H32" i="22"/>
  <c r="B59" i="21"/>
  <c r="G32" i="22"/>
  <c r="H35" i="26"/>
  <c r="J35"/>
  <c r="G35"/>
  <c r="I35"/>
  <c r="A35"/>
  <c r="F35" s="1"/>
  <c r="C59" i="21"/>
  <c r="H36" i="26" l="1"/>
  <c r="A36"/>
  <c r="F36" s="1"/>
  <c r="G36"/>
  <c r="J36"/>
  <c r="I36"/>
  <c r="G33" i="22"/>
  <c r="B60" i="21"/>
  <c r="H33" i="22"/>
  <c r="D59" i="21"/>
  <c r="G59"/>
  <c r="I59"/>
  <c r="E59"/>
  <c r="F59"/>
  <c r="F34" i="22"/>
  <c r="J34"/>
  <c r="A61" i="21" s="1"/>
  <c r="A34" i="22"/>
  <c r="I34"/>
  <c r="H61" i="21" s="1"/>
  <c r="K34" i="22"/>
  <c r="B35"/>
  <c r="D36"/>
  <c r="D60" i="21"/>
  <c r="G60"/>
  <c r="I60"/>
  <c r="F60"/>
  <c r="E60"/>
  <c r="B37" i="26"/>
  <c r="D38"/>
  <c r="C61" i="21" l="1"/>
  <c r="B36" i="22"/>
  <c r="D37"/>
  <c r="G34"/>
  <c r="B61" i="21"/>
  <c r="H34" i="22"/>
  <c r="J37" i="26"/>
  <c r="G37"/>
  <c r="I37"/>
  <c r="H37"/>
  <c r="A37"/>
  <c r="F37" s="1"/>
  <c r="D39"/>
  <c r="B38"/>
  <c r="I35" i="22"/>
  <c r="H62" i="21" s="1"/>
  <c r="J35" i="22"/>
  <c r="A62" i="21" s="1"/>
  <c r="F35" i="22"/>
  <c r="A35"/>
  <c r="K35"/>
  <c r="I36" l="1"/>
  <c r="H63" i="21" s="1"/>
  <c r="C63" s="1"/>
  <c r="J36" i="22"/>
  <c r="A63" i="21" s="1"/>
  <c r="F36" i="22"/>
  <c r="A36"/>
  <c r="K36"/>
  <c r="B39" i="26"/>
  <c r="D40"/>
  <c r="B62" i="21"/>
  <c r="H35" i="22"/>
  <c r="G35"/>
  <c r="G38" i="26"/>
  <c r="A38"/>
  <c r="F38" s="1"/>
  <c r="J38"/>
  <c r="I38"/>
  <c r="H38"/>
  <c r="E61" i="21"/>
  <c r="F61"/>
  <c r="D61"/>
  <c r="I61"/>
  <c r="G61"/>
  <c r="B37" i="22"/>
  <c r="D38"/>
  <c r="C62" i="21"/>
  <c r="D63" l="1"/>
  <c r="G63"/>
  <c r="I63"/>
  <c r="F63"/>
  <c r="E63"/>
  <c r="I39" i="26"/>
  <c r="H39"/>
  <c r="G39"/>
  <c r="J39"/>
  <c r="A39"/>
  <c r="F39" s="1"/>
  <c r="F37" i="22"/>
  <c r="J37"/>
  <c r="A64" i="21" s="1"/>
  <c r="I37" i="22"/>
  <c r="H64" i="21" s="1"/>
  <c r="C64" s="1"/>
  <c r="K37" i="22"/>
  <c r="A37"/>
  <c r="B38"/>
  <c r="D39"/>
  <c r="D62" i="21"/>
  <c r="G62"/>
  <c r="I62"/>
  <c r="E62"/>
  <c r="F62"/>
  <c r="B40" i="26"/>
  <c r="D41"/>
  <c r="G36" i="22"/>
  <c r="B63" i="21"/>
  <c r="H36" i="22"/>
  <c r="B39" l="1"/>
  <c r="D40"/>
  <c r="D64" i="21"/>
  <c r="G64"/>
  <c r="E64"/>
  <c r="F64"/>
  <c r="I64"/>
  <c r="G40" i="26"/>
  <c r="I40"/>
  <c r="H40"/>
  <c r="J40"/>
  <c r="A40"/>
  <c r="F40" s="1"/>
  <c r="B64" i="21"/>
  <c r="G37" i="22"/>
  <c r="H37"/>
  <c r="B41" i="26"/>
  <c r="D42"/>
  <c r="F38" i="22"/>
  <c r="J38"/>
  <c r="A65" i="21" s="1"/>
  <c r="A38" i="22"/>
  <c r="I38"/>
  <c r="H65" i="21" s="1"/>
  <c r="K38" i="22"/>
  <c r="B42" i="26" l="1"/>
  <c r="D43"/>
  <c r="I39" i="22"/>
  <c r="H66" i="21" s="1"/>
  <c r="J39" i="22"/>
  <c r="A66" i="21" s="1"/>
  <c r="F39" i="22"/>
  <c r="A39"/>
  <c r="K39"/>
  <c r="C65" i="21"/>
  <c r="B40" i="22"/>
  <c r="D41"/>
  <c r="H38"/>
  <c r="B65" i="21"/>
  <c r="G38" i="22"/>
  <c r="H41" i="26"/>
  <c r="A41"/>
  <c r="F41" s="1"/>
  <c r="J41"/>
  <c r="I41"/>
  <c r="G41"/>
  <c r="C66" i="21" l="1"/>
  <c r="F66" s="1"/>
  <c r="I40" i="22"/>
  <c r="H67" i="21" s="1"/>
  <c r="C67" s="1"/>
  <c r="J40" i="22"/>
  <c r="A67" i="21" s="1"/>
  <c r="F40" i="22"/>
  <c r="A40"/>
  <c r="K40"/>
  <c r="I42" i="26"/>
  <c r="J42"/>
  <c r="A42"/>
  <c r="F42" s="1"/>
  <c r="H42"/>
  <c r="G42"/>
  <c r="B41" i="22"/>
  <c r="D42"/>
  <c r="B66" i="21"/>
  <c r="G39" i="22"/>
  <c r="H39"/>
  <c r="D44" i="26"/>
  <c r="B43"/>
  <c r="D66" i="21"/>
  <c r="G66"/>
  <c r="E66"/>
  <c r="I66"/>
  <c r="D65"/>
  <c r="G65"/>
  <c r="E65"/>
  <c r="I65"/>
  <c r="F65"/>
  <c r="A43" i="26" l="1"/>
  <c r="F43" s="1"/>
  <c r="H43"/>
  <c r="G43"/>
  <c r="J43"/>
  <c r="I43"/>
  <c r="D67" i="21"/>
  <c r="G67"/>
  <c r="E67"/>
  <c r="I67"/>
  <c r="F67"/>
  <c r="F41" i="22"/>
  <c r="J41"/>
  <c r="A68" i="21" s="1"/>
  <c r="I41" i="22"/>
  <c r="H68" i="21" s="1"/>
  <c r="C68" s="1"/>
  <c r="K41" i="22"/>
  <c r="A41"/>
  <c r="D45" i="26"/>
  <c r="B44"/>
  <c r="B42" i="22"/>
  <c r="D43"/>
  <c r="H40"/>
  <c r="B67" i="21"/>
  <c r="G40" i="22"/>
  <c r="F42" l="1"/>
  <c r="J42"/>
  <c r="A69" i="21" s="1"/>
  <c r="I42" i="22"/>
  <c r="H69" i="21" s="1"/>
  <c r="A42" i="22"/>
  <c r="K42"/>
  <c r="I44" i="26"/>
  <c r="A44"/>
  <c r="F44" s="1"/>
  <c r="J44"/>
  <c r="G44"/>
  <c r="H44"/>
  <c r="D68" i="21"/>
  <c r="G68"/>
  <c r="E68"/>
  <c r="F68"/>
  <c r="I68"/>
  <c r="B43" i="22"/>
  <c r="D44"/>
  <c r="B68" i="21"/>
  <c r="H41" i="22"/>
  <c r="G41"/>
  <c r="D46" i="26"/>
  <c r="B45"/>
  <c r="C69" i="21" l="1"/>
  <c r="G69" s="1"/>
  <c r="B46" i="26"/>
  <c r="D47"/>
  <c r="B44" i="22"/>
  <c r="D45"/>
  <c r="G45" i="26"/>
  <c r="H45"/>
  <c r="J45"/>
  <c r="A45"/>
  <c r="F45" s="1"/>
  <c r="I45"/>
  <c r="I43" i="22"/>
  <c r="H70" i="21" s="1"/>
  <c r="J43" i="22"/>
  <c r="A70" i="21" s="1"/>
  <c r="F43" i="22"/>
  <c r="K43"/>
  <c r="A43"/>
  <c r="H42"/>
  <c r="B69" i="21"/>
  <c r="G42" i="22"/>
  <c r="E69" i="21" l="1"/>
  <c r="F69"/>
  <c r="I69"/>
  <c r="D69"/>
  <c r="I46" i="26"/>
  <c r="G46"/>
  <c r="J46"/>
  <c r="A46"/>
  <c r="F46" s="1"/>
  <c r="H46"/>
  <c r="B47"/>
  <c r="D48"/>
  <c r="B70" i="21"/>
  <c r="H43" i="22"/>
  <c r="G43"/>
  <c r="I44"/>
  <c r="H71" i="21" s="1"/>
  <c r="J44" i="22"/>
  <c r="A71" i="21" s="1"/>
  <c r="F44" i="22"/>
  <c r="A44"/>
  <c r="K44"/>
  <c r="C70" i="21"/>
  <c r="B45" i="22"/>
  <c r="D46"/>
  <c r="A47" i="26" l="1"/>
  <c r="F47" s="1"/>
  <c r="I47"/>
  <c r="G47"/>
  <c r="H47"/>
  <c r="J47"/>
  <c r="D70" i="21"/>
  <c r="G70"/>
  <c r="F70"/>
  <c r="E70"/>
  <c r="I70"/>
  <c r="F45" i="22"/>
  <c r="J45"/>
  <c r="A72" i="21" s="1"/>
  <c r="I45" i="22"/>
  <c r="H72" i="21" s="1"/>
  <c r="C72" s="1"/>
  <c r="A45" i="22"/>
  <c r="K45"/>
  <c r="B46"/>
  <c r="D47"/>
  <c r="H44"/>
  <c r="B71" i="21"/>
  <c r="G44" i="22"/>
  <c r="B48" i="26"/>
  <c r="D49"/>
  <c r="C71" i="21"/>
  <c r="B72" l="1"/>
  <c r="G45" i="22"/>
  <c r="H45"/>
  <c r="I48" i="26"/>
  <c r="J48"/>
  <c r="G48"/>
  <c r="H48"/>
  <c r="A48"/>
  <c r="F48" s="1"/>
  <c r="B47" i="22"/>
  <c r="D48"/>
  <c r="D72" i="21"/>
  <c r="G72"/>
  <c r="I72"/>
  <c r="E72"/>
  <c r="F72"/>
  <c r="B49" i="26"/>
  <c r="D50"/>
  <c r="D71" i="21"/>
  <c r="G71"/>
  <c r="E71"/>
  <c r="I71"/>
  <c r="F71"/>
  <c r="F46" i="22"/>
  <c r="J46"/>
  <c r="A73" i="21" s="1"/>
  <c r="I46" i="22"/>
  <c r="H73" i="21" s="1"/>
  <c r="A46" i="22"/>
  <c r="K46"/>
  <c r="H46" l="1"/>
  <c r="G46"/>
  <c r="B73" i="21"/>
  <c r="B48" i="22"/>
  <c r="D49"/>
  <c r="H49" i="26"/>
  <c r="A49"/>
  <c r="F49" s="1"/>
  <c r="I49"/>
  <c r="J49"/>
  <c r="G49"/>
  <c r="D51"/>
  <c r="B50"/>
  <c r="I47" i="22"/>
  <c r="H74" i="21" s="1"/>
  <c r="C74" s="1"/>
  <c r="J47" i="22"/>
  <c r="A74" i="21" s="1"/>
  <c r="F47" i="22"/>
  <c r="A47"/>
  <c r="K47"/>
  <c r="C73" i="21"/>
  <c r="D74" l="1"/>
  <c r="G74"/>
  <c r="I74"/>
  <c r="E74"/>
  <c r="F74"/>
  <c r="B49" i="22"/>
  <c r="D50"/>
  <c r="D73" i="21"/>
  <c r="G73"/>
  <c r="E73"/>
  <c r="F73"/>
  <c r="I73"/>
  <c r="B51" i="26"/>
  <c r="D52"/>
  <c r="B74" i="21"/>
  <c r="G47" i="22"/>
  <c r="H47"/>
  <c r="G50" i="26"/>
  <c r="I50"/>
  <c r="A50"/>
  <c r="F50" s="1"/>
  <c r="J50"/>
  <c r="H50"/>
  <c r="I48" i="22"/>
  <c r="H75" i="21" s="1"/>
  <c r="J48" i="22"/>
  <c r="A75" i="21" s="1"/>
  <c r="F48" i="22"/>
  <c r="A48"/>
  <c r="K48"/>
  <c r="J51" i="26" l="1"/>
  <c r="H51"/>
  <c r="A51"/>
  <c r="F51" s="1"/>
  <c r="I51"/>
  <c r="G51"/>
  <c r="G48" i="22"/>
  <c r="H48"/>
  <c r="B75" i="21"/>
  <c r="D53" i="26"/>
  <c r="B52"/>
  <c r="F49" i="22"/>
  <c r="J49"/>
  <c r="A76" i="21" s="1"/>
  <c r="I49" i="22"/>
  <c r="H76" i="21" s="1"/>
  <c r="K49" i="22"/>
  <c r="A49"/>
  <c r="B50"/>
  <c r="D51"/>
  <c r="C75" i="21"/>
  <c r="B51" i="22" l="1"/>
  <c r="D52"/>
  <c r="D54" i="26"/>
  <c r="B53"/>
  <c r="C76" i="21"/>
  <c r="D75"/>
  <c r="G75"/>
  <c r="I75"/>
  <c r="F75"/>
  <c r="E75"/>
  <c r="J52" i="26"/>
  <c r="H52"/>
  <c r="A52"/>
  <c r="F52" s="1"/>
  <c r="I52"/>
  <c r="G52"/>
  <c r="G49" i="22"/>
  <c r="B76" i="21"/>
  <c r="H49" i="22"/>
  <c r="F50"/>
  <c r="J50"/>
  <c r="A77" i="21" s="1"/>
  <c r="I50" i="22"/>
  <c r="H77" i="21" s="1"/>
  <c r="C77" s="1"/>
  <c r="A50" i="22"/>
  <c r="K50"/>
  <c r="D76" i="21" l="1"/>
  <c r="G76"/>
  <c r="I76"/>
  <c r="F76"/>
  <c r="E76"/>
  <c r="I51" i="22"/>
  <c r="H78" i="21" s="1"/>
  <c r="J51" i="22"/>
  <c r="A78" i="21" s="1"/>
  <c r="F51" i="22"/>
  <c r="K51"/>
  <c r="A51"/>
  <c r="B52"/>
  <c r="D53"/>
  <c r="G77" i="21"/>
  <c r="F77"/>
  <c r="D77"/>
  <c r="I77"/>
  <c r="E77"/>
  <c r="G50" i="22"/>
  <c r="H50"/>
  <c r="B77" i="21"/>
  <c r="B54" i="26"/>
  <c r="D55"/>
  <c r="G53"/>
  <c r="I53"/>
  <c r="J53"/>
  <c r="A53"/>
  <c r="F53" s="1"/>
  <c r="H53"/>
  <c r="G51" i="22" l="1"/>
  <c r="H51"/>
  <c r="B78" i="21"/>
  <c r="I54" i="26"/>
  <c r="A54"/>
  <c r="F54" s="1"/>
  <c r="G54"/>
  <c r="J54"/>
  <c r="H54"/>
  <c r="D56"/>
  <c r="B55"/>
  <c r="C78" i="21"/>
  <c r="G18"/>
  <c r="G21"/>
  <c r="C25"/>
  <c r="G20"/>
  <c r="C23"/>
  <c r="C21"/>
  <c r="G22"/>
  <c r="G23"/>
  <c r="G24"/>
  <c r="C24"/>
  <c r="C22"/>
  <c r="C26"/>
  <c r="C19"/>
  <c r="C20"/>
  <c r="C18"/>
  <c r="G26"/>
  <c r="G25"/>
  <c r="K52" i="22"/>
  <c r="J52"/>
  <c r="F52"/>
  <c r="I52"/>
  <c r="H79" i="21" s="1"/>
  <c r="A52" i="22"/>
  <c r="G10" i="21"/>
  <c r="D10"/>
  <c r="D10" i="27" s="1"/>
  <c r="D14" i="21"/>
  <c r="D14" i="27" s="1"/>
  <c r="E14" s="1"/>
  <c r="C10" i="21"/>
  <c r="C14"/>
  <c r="D12"/>
  <c r="D12" i="27" s="1"/>
  <c r="E12" s="1"/>
  <c r="D13" i="21"/>
  <c r="D13" i="27" s="1"/>
  <c r="E13" s="1"/>
  <c r="C12" i="21"/>
  <c r="G14"/>
  <c r="D11"/>
  <c r="D11" i="27" s="1"/>
  <c r="E11" s="1"/>
  <c r="C13" i="21"/>
  <c r="C11"/>
  <c r="G13"/>
  <c r="G12"/>
  <c r="B53" i="22"/>
  <c r="D54"/>
  <c r="I55" i="26" l="1"/>
  <c r="H55"/>
  <c r="J55"/>
  <c r="A55"/>
  <c r="F55" s="1"/>
  <c r="G55"/>
  <c r="E10" i="27"/>
  <c r="E15" s="1"/>
  <c r="D15"/>
  <c r="D78" i="21"/>
  <c r="G78"/>
  <c r="F78"/>
  <c r="E78"/>
  <c r="I78"/>
  <c r="B54" i="22"/>
  <c r="D55"/>
  <c r="H52"/>
  <c r="G52"/>
  <c r="D57" i="26"/>
  <c r="B56"/>
  <c r="I53" i="22"/>
  <c r="F53"/>
  <c r="A53"/>
  <c r="J53"/>
  <c r="K53"/>
  <c r="C15" i="21"/>
  <c r="G53" i="22" l="1"/>
  <c r="H53"/>
  <c r="B57" i="26"/>
  <c r="D58"/>
  <c r="F54" i="22"/>
  <c r="K54"/>
  <c r="A54"/>
  <c r="J54"/>
  <c r="I54"/>
  <c r="I56" i="26"/>
  <c r="G56"/>
  <c r="H56"/>
  <c r="J56"/>
  <c r="A56"/>
  <c r="F56" s="1"/>
  <c r="B55" i="22"/>
  <c r="D56"/>
  <c r="H54" l="1"/>
  <c r="G54"/>
  <c r="H57" i="26"/>
  <c r="A57"/>
  <c r="F57" s="1"/>
  <c r="I57"/>
  <c r="J57"/>
  <c r="G57"/>
  <c r="I55" i="22"/>
  <c r="J55"/>
  <c r="K55"/>
  <c r="F55"/>
  <c r="A55"/>
  <c r="B56"/>
  <c r="D57"/>
  <c r="D59" i="26"/>
  <c r="B58"/>
  <c r="D58" i="22" l="1"/>
  <c r="B57"/>
  <c r="D60" i="26"/>
  <c r="B59"/>
  <c r="J56" i="22"/>
  <c r="F56"/>
  <c r="A56"/>
  <c r="I56"/>
  <c r="K56"/>
  <c r="J58" i="26"/>
  <c r="G58"/>
  <c r="I58"/>
  <c r="H58"/>
  <c r="A58"/>
  <c r="F58" s="1"/>
  <c r="H55" i="22"/>
  <c r="G55"/>
  <c r="D59" l="1"/>
  <c r="B58"/>
  <c r="I57"/>
  <c r="A57"/>
  <c r="K57"/>
  <c r="F57"/>
  <c r="J57"/>
  <c r="H56"/>
  <c r="G56"/>
  <c r="B60" i="26"/>
  <c r="D61"/>
  <c r="I59"/>
  <c r="A59"/>
  <c r="F59" s="1"/>
  <c r="J59"/>
  <c r="H59"/>
  <c r="G59"/>
  <c r="D60" i="22" l="1"/>
  <c r="B59"/>
  <c r="A60" i="26"/>
  <c r="F60" s="1"/>
  <c r="J60"/>
  <c r="I60"/>
  <c r="G60"/>
  <c r="H60"/>
  <c r="K58" i="22"/>
  <c r="F58"/>
  <c r="I58"/>
  <c r="J58"/>
  <c r="A58"/>
  <c r="D62" i="26"/>
  <c r="B61"/>
  <c r="H57" i="22"/>
  <c r="G57"/>
  <c r="H58" l="1"/>
  <c r="G58"/>
  <c r="B62" i="26"/>
  <c r="D63"/>
  <c r="B60" i="22"/>
  <c r="D61"/>
  <c r="H61" i="26"/>
  <c r="G61"/>
  <c r="J61"/>
  <c r="A61"/>
  <c r="F61" s="1"/>
  <c r="I61"/>
  <c r="F59" i="22"/>
  <c r="J59"/>
  <c r="A59"/>
  <c r="K59"/>
  <c r="I59"/>
  <c r="D62" l="1"/>
  <c r="B61"/>
  <c r="A62" i="26"/>
  <c r="F62" s="1"/>
  <c r="J62"/>
  <c r="G62"/>
  <c r="I62"/>
  <c r="H62"/>
  <c r="A60" i="22"/>
  <c r="K60"/>
  <c r="F60"/>
  <c r="J60"/>
  <c r="I60"/>
  <c r="H59"/>
  <c r="G59"/>
  <c r="D64" i="26"/>
  <c r="B63"/>
  <c r="D63" i="22" l="1"/>
  <c r="B62"/>
  <c r="F61"/>
  <c r="J61"/>
  <c r="K61"/>
  <c r="A61"/>
  <c r="I61"/>
  <c r="D65" i="26"/>
  <c r="B64"/>
  <c r="H63"/>
  <c r="A63"/>
  <c r="F63" s="1"/>
  <c r="G63"/>
  <c r="J63"/>
  <c r="I63"/>
  <c r="G60" i="22"/>
  <c r="H60"/>
  <c r="I64" i="26" l="1"/>
  <c r="G64"/>
  <c r="H64"/>
  <c r="J64"/>
  <c r="A64"/>
  <c r="F64" s="1"/>
  <c r="B63" i="22"/>
  <c r="D64"/>
  <c r="G61"/>
  <c r="H61"/>
  <c r="J62"/>
  <c r="A62"/>
  <c r="K62"/>
  <c r="F62"/>
  <c r="I62"/>
  <c r="D66" i="26"/>
  <c r="B65"/>
  <c r="H65" l="1"/>
  <c r="G65"/>
  <c r="I65"/>
  <c r="A65"/>
  <c r="F65" s="1"/>
  <c r="J65"/>
  <c r="A63" i="22"/>
  <c r="I63"/>
  <c r="F63"/>
  <c r="J63"/>
  <c r="K63"/>
  <c r="D67" i="26"/>
  <c r="B66"/>
  <c r="G62" i="22"/>
  <c r="H62"/>
  <c r="D65"/>
  <c r="B64"/>
  <c r="J64" l="1"/>
  <c r="I64"/>
  <c r="K64"/>
  <c r="F64"/>
  <c r="A64"/>
  <c r="H66" i="26"/>
  <c r="G66"/>
  <c r="I66"/>
  <c r="A66"/>
  <c r="F66" s="1"/>
  <c r="J66"/>
  <c r="G63" i="22"/>
  <c r="H63"/>
  <c r="D66"/>
  <c r="B65"/>
  <c r="D68" i="26"/>
  <c r="B67"/>
  <c r="H64" i="22" l="1"/>
  <c r="G64"/>
  <c r="B68" i="26"/>
  <c r="D69"/>
  <c r="G67"/>
  <c r="A67"/>
  <c r="F67" s="1"/>
  <c r="H67"/>
  <c r="J67"/>
  <c r="I67"/>
  <c r="B66" i="22"/>
  <c r="D67"/>
  <c r="F65"/>
  <c r="J65"/>
  <c r="I65"/>
  <c r="K65"/>
  <c r="A65"/>
  <c r="D68" l="1"/>
  <c r="B67"/>
  <c r="H68" i="26"/>
  <c r="A68"/>
  <c r="F68" s="1"/>
  <c r="I68"/>
  <c r="J68"/>
  <c r="G68"/>
  <c r="A66" i="22"/>
  <c r="K66"/>
  <c r="J66"/>
  <c r="F66"/>
  <c r="I66"/>
  <c r="H65"/>
  <c r="G65"/>
  <c r="B69" i="26"/>
  <c r="D70"/>
  <c r="B68" i="22" l="1"/>
  <c r="D69"/>
  <c r="B70" i="26"/>
  <c r="D71"/>
  <c r="H66" i="22"/>
  <c r="G66"/>
  <c r="A67"/>
  <c r="I67"/>
  <c r="K67"/>
  <c r="J67"/>
  <c r="F67"/>
  <c r="J69" i="26"/>
  <c r="H69"/>
  <c r="I69"/>
  <c r="A69"/>
  <c r="F69" s="1"/>
  <c r="G69"/>
  <c r="F68" i="22" l="1"/>
  <c r="K68"/>
  <c r="I68"/>
  <c r="A68"/>
  <c r="J68"/>
  <c r="D70"/>
  <c r="B69"/>
  <c r="G67"/>
  <c r="H67"/>
  <c r="A70" i="26"/>
  <c r="F70" s="1"/>
  <c r="G70"/>
  <c r="J70"/>
  <c r="H70"/>
  <c r="I70"/>
  <c r="B71"/>
  <c r="D72"/>
  <c r="D73" l="1"/>
  <c r="B72"/>
  <c r="D71" i="22"/>
  <c r="B70"/>
  <c r="A71" i="26"/>
  <c r="F71" s="1"/>
  <c r="G71"/>
  <c r="J71"/>
  <c r="H71"/>
  <c r="I71"/>
  <c r="I69" i="22"/>
  <c r="J69"/>
  <c r="K69"/>
  <c r="A69"/>
  <c r="F69"/>
  <c r="H68"/>
  <c r="G68"/>
  <c r="B73" i="26" l="1"/>
  <c r="D74"/>
  <c r="H69" i="22"/>
  <c r="G69"/>
  <c r="A72" i="26"/>
  <c r="F72" s="1"/>
  <c r="J72"/>
  <c r="G72"/>
  <c r="H72"/>
  <c r="I72"/>
  <c r="B71" i="22"/>
  <c r="D72"/>
  <c r="A70"/>
  <c r="I70"/>
  <c r="J70"/>
  <c r="F70"/>
  <c r="K70"/>
  <c r="I73" i="26" l="1"/>
  <c r="G73"/>
  <c r="J73"/>
  <c r="A73"/>
  <c r="F73" s="1"/>
  <c r="H73"/>
  <c r="B72" i="22"/>
  <c r="D73"/>
  <c r="H70"/>
  <c r="G70"/>
  <c r="K71"/>
  <c r="I71"/>
  <c r="J71"/>
  <c r="F71"/>
  <c r="A71"/>
  <c r="D75" i="26"/>
  <c r="B74"/>
  <c r="J74" l="1"/>
  <c r="H74"/>
  <c r="A74"/>
  <c r="F74" s="1"/>
  <c r="I74"/>
  <c r="G74"/>
  <c r="H71" i="22"/>
  <c r="G71"/>
  <c r="I72"/>
  <c r="A72"/>
  <c r="K72"/>
  <c r="J72"/>
  <c r="F72"/>
  <c r="B75" i="26"/>
  <c r="D76"/>
  <c r="D74" i="22"/>
  <c r="B73"/>
  <c r="K73" l="1"/>
  <c r="A73"/>
  <c r="F73"/>
  <c r="I73"/>
  <c r="J73"/>
  <c r="A75" i="26"/>
  <c r="F75" s="1"/>
  <c r="G75"/>
  <c r="H75"/>
  <c r="I75"/>
  <c r="J75"/>
  <c r="G72" i="22"/>
  <c r="H72"/>
  <c r="B76" i="26"/>
  <c r="D77"/>
  <c r="D75" i="22"/>
  <c r="B74"/>
  <c r="A76" i="26" l="1"/>
  <c r="F76" s="1"/>
  <c r="H76"/>
  <c r="J76"/>
  <c r="I76"/>
  <c r="G76"/>
  <c r="G73" i="22"/>
  <c r="H73"/>
  <c r="B77" i="26"/>
  <c r="D78"/>
  <c r="B75" i="22"/>
  <c r="D76"/>
  <c r="J74"/>
  <c r="K74"/>
  <c r="A74"/>
  <c r="I74"/>
  <c r="F74"/>
  <c r="D79" i="26" l="1"/>
  <c r="B78"/>
  <c r="H74" i="22"/>
  <c r="G74"/>
  <c r="I75"/>
  <c r="J75"/>
  <c r="F75"/>
  <c r="A75"/>
  <c r="K75"/>
  <c r="D77"/>
  <c r="B76"/>
  <c r="I77" i="26"/>
  <c r="H77"/>
  <c r="J77"/>
  <c r="A77"/>
  <c r="F77" s="1"/>
  <c r="G77"/>
  <c r="J76" i="22" l="1"/>
  <c r="A76"/>
  <c r="K76"/>
  <c r="I76"/>
  <c r="F76"/>
  <c r="G75"/>
  <c r="H75"/>
  <c r="B79" i="26"/>
  <c r="D80"/>
  <c r="D78" i="22"/>
  <c r="B77"/>
  <c r="I78" i="26"/>
  <c r="G78"/>
  <c r="H78"/>
  <c r="J78"/>
  <c r="A78"/>
  <c r="F78" s="1"/>
  <c r="B78" i="22" l="1"/>
  <c r="D79"/>
  <c r="F77"/>
  <c r="K77"/>
  <c r="J77"/>
  <c r="I77"/>
  <c r="A77"/>
  <c r="D81" i="26"/>
  <c r="B80"/>
  <c r="H76" i="22"/>
  <c r="G76"/>
  <c r="H79" i="26"/>
  <c r="G79"/>
  <c r="A79"/>
  <c r="F79" s="1"/>
  <c r="I79"/>
  <c r="J79"/>
  <c r="I80" l="1"/>
  <c r="J80"/>
  <c r="A80"/>
  <c r="F80" s="1"/>
  <c r="G80"/>
  <c r="H80"/>
  <c r="A78" i="22"/>
  <c r="F78"/>
  <c r="K78"/>
  <c r="J78"/>
  <c r="I78"/>
  <c r="D80"/>
  <c r="B79"/>
  <c r="H77"/>
  <c r="G77"/>
  <c r="B81" i="26"/>
  <c r="D82"/>
  <c r="G78" i="22" l="1"/>
  <c r="H78"/>
  <c r="I81" i="26"/>
  <c r="A81"/>
  <c r="F81" s="1"/>
  <c r="J81"/>
  <c r="G81"/>
  <c r="H81"/>
  <c r="D81" i="22"/>
  <c r="B80"/>
  <c r="D83" i="26"/>
  <c r="B82"/>
  <c r="I79" i="22"/>
  <c r="J79"/>
  <c r="K79"/>
  <c r="A79"/>
  <c r="F79"/>
  <c r="D82" l="1"/>
  <c r="B81"/>
  <c r="A80"/>
  <c r="I80"/>
  <c r="K80"/>
  <c r="F80"/>
  <c r="J80"/>
  <c r="B83" i="26"/>
  <c r="D84"/>
  <c r="G79" i="22"/>
  <c r="H79"/>
  <c r="I82" i="26"/>
  <c r="H82"/>
  <c r="J82"/>
  <c r="A82"/>
  <c r="F82" s="1"/>
  <c r="G82"/>
  <c r="J83" l="1"/>
  <c r="H83"/>
  <c r="A83"/>
  <c r="F83" s="1"/>
  <c r="I83"/>
  <c r="G83"/>
  <c r="D85"/>
  <c r="B84"/>
  <c r="D83" i="22"/>
  <c r="B82"/>
  <c r="J81"/>
  <c r="A81"/>
  <c r="I81"/>
  <c r="K81"/>
  <c r="F81"/>
  <c r="G80"/>
  <c r="H80"/>
  <c r="B83" l="1"/>
  <c r="D84"/>
  <c r="K82"/>
  <c r="J82"/>
  <c r="A82"/>
  <c r="I82"/>
  <c r="F82"/>
  <c r="H81"/>
  <c r="G81"/>
  <c r="B85" i="26"/>
  <c r="D86"/>
  <c r="A84"/>
  <c r="F84" s="1"/>
  <c r="G84"/>
  <c r="I84"/>
  <c r="J84"/>
  <c r="H84"/>
  <c r="H82" i="22" l="1"/>
  <c r="G82"/>
  <c r="A83"/>
  <c r="K83"/>
  <c r="F83"/>
  <c r="J83"/>
  <c r="I83"/>
  <c r="G85" i="26"/>
  <c r="I85"/>
  <c r="A85"/>
  <c r="F85" s="1"/>
  <c r="J85"/>
  <c r="H85"/>
  <c r="D85" i="22"/>
  <c r="B84"/>
  <c r="B86" i="26"/>
  <c r="D87"/>
  <c r="I86" l="1"/>
  <c r="H86"/>
  <c r="A86"/>
  <c r="F86" s="1"/>
  <c r="J86"/>
  <c r="G86"/>
  <c r="G83" i="22"/>
  <c r="H83"/>
  <c r="D86"/>
  <c r="B85"/>
  <c r="A84"/>
  <c r="I84"/>
  <c r="J84"/>
  <c r="K84"/>
  <c r="F84"/>
  <c r="B87" i="26"/>
  <c r="D88"/>
  <c r="D89" l="1"/>
  <c r="B88"/>
  <c r="K85" i="22"/>
  <c r="F85"/>
  <c r="A85"/>
  <c r="J85"/>
  <c r="I85"/>
  <c r="H84"/>
  <c r="G84"/>
  <c r="H87" i="26"/>
  <c r="J87"/>
  <c r="A87"/>
  <c r="F87" s="1"/>
  <c r="I87"/>
  <c r="G87"/>
  <c r="D87" i="22"/>
  <c r="B86"/>
  <c r="H85" l="1"/>
  <c r="G85"/>
  <c r="B89" i="26"/>
  <c r="D90"/>
  <c r="J88"/>
  <c r="G88"/>
  <c r="A88"/>
  <c r="F88" s="1"/>
  <c r="H88"/>
  <c r="I88"/>
  <c r="B87" i="22"/>
  <c r="D88"/>
  <c r="F86"/>
  <c r="K86"/>
  <c r="A86"/>
  <c r="J86"/>
  <c r="I86"/>
  <c r="A89" i="26" l="1"/>
  <c r="F89" s="1"/>
  <c r="I89"/>
  <c r="J89"/>
  <c r="H89"/>
  <c r="G89"/>
  <c r="H86" i="22"/>
  <c r="G86"/>
  <c r="A87"/>
  <c r="I87"/>
  <c r="J87"/>
  <c r="F87"/>
  <c r="K87"/>
  <c r="D89"/>
  <c r="B88"/>
  <c r="D91" i="26"/>
  <c r="B90"/>
  <c r="D90" i="22" l="1"/>
  <c r="B89"/>
  <c r="A88"/>
  <c r="K88"/>
  <c r="F88"/>
  <c r="J88"/>
  <c r="I88"/>
  <c r="D92" i="26"/>
  <c r="B91"/>
  <c r="J90"/>
  <c r="G90"/>
  <c r="A90"/>
  <c r="F90" s="1"/>
  <c r="I90"/>
  <c r="H90"/>
  <c r="G87" i="22"/>
  <c r="H87"/>
  <c r="D93" i="26" l="1"/>
  <c r="B92"/>
  <c r="I91"/>
  <c r="G91"/>
  <c r="H91"/>
  <c r="J91"/>
  <c r="A91"/>
  <c r="F91" s="1"/>
  <c r="D91" i="22"/>
  <c r="B90"/>
  <c r="J89"/>
  <c r="K89"/>
  <c r="F89"/>
  <c r="I89"/>
  <c r="A89"/>
  <c r="G88"/>
  <c r="H88"/>
  <c r="J90" l="1"/>
  <c r="K90"/>
  <c r="I90"/>
  <c r="A90"/>
  <c r="F90"/>
  <c r="D94" i="26"/>
  <c r="B93"/>
  <c r="G89" i="22"/>
  <c r="H89"/>
  <c r="H92" i="26"/>
  <c r="J92"/>
  <c r="A92"/>
  <c r="F92" s="1"/>
  <c r="I92"/>
  <c r="G92"/>
  <c r="D92" i="22"/>
  <c r="B91"/>
  <c r="D95" i="26" l="1"/>
  <c r="B94"/>
  <c r="B92" i="22"/>
  <c r="D93"/>
  <c r="H93" i="26"/>
  <c r="G93"/>
  <c r="I93"/>
  <c r="A93"/>
  <c r="F93" s="1"/>
  <c r="J93"/>
  <c r="I91" i="22"/>
  <c r="A91"/>
  <c r="J91"/>
  <c r="K91"/>
  <c r="F91"/>
  <c r="H90"/>
  <c r="G90"/>
  <c r="D94" l="1"/>
  <c r="B93"/>
  <c r="B95" i="26"/>
  <c r="D96"/>
  <c r="I94"/>
  <c r="H94"/>
  <c r="A94"/>
  <c r="F94" s="1"/>
  <c r="J94"/>
  <c r="G94"/>
  <c r="H91" i="22"/>
  <c r="G91"/>
  <c r="I92"/>
  <c r="A92"/>
  <c r="K92"/>
  <c r="J92"/>
  <c r="F92"/>
  <c r="B96" i="26" l="1"/>
  <c r="D97"/>
  <c r="H92" i="22"/>
  <c r="G92"/>
  <c r="D95"/>
  <c r="B94"/>
  <c r="F93"/>
  <c r="I93"/>
  <c r="J93"/>
  <c r="A93"/>
  <c r="K93"/>
  <c r="I95" i="26"/>
  <c r="A95"/>
  <c r="F95" s="1"/>
  <c r="G95"/>
  <c r="H95"/>
  <c r="J95"/>
  <c r="D96" i="22" l="1"/>
  <c r="B95"/>
  <c r="H96" i="26"/>
  <c r="G96"/>
  <c r="J96"/>
  <c r="I96"/>
  <c r="A96"/>
  <c r="F96" s="1"/>
  <c r="G93" i="22"/>
  <c r="H93"/>
  <c r="J94"/>
  <c r="A94"/>
  <c r="K94"/>
  <c r="I94"/>
  <c r="F94"/>
  <c r="B97" i="26"/>
  <c r="D98"/>
  <c r="B96" i="22" l="1"/>
  <c r="D97"/>
  <c r="H97" i="26"/>
  <c r="J97"/>
  <c r="I97"/>
  <c r="G97"/>
  <c r="A97"/>
  <c r="F97" s="1"/>
  <c r="H94" i="22"/>
  <c r="G94"/>
  <c r="D99" i="26"/>
  <c r="B98"/>
  <c r="I95" i="22"/>
  <c r="F95"/>
  <c r="A95"/>
  <c r="J95"/>
  <c r="K95"/>
  <c r="K96" l="1"/>
  <c r="I96"/>
  <c r="J96"/>
  <c r="F96"/>
  <c r="A96"/>
  <c r="I98" i="26"/>
  <c r="H98"/>
  <c r="J98"/>
  <c r="A98"/>
  <c r="F98" s="1"/>
  <c r="G98"/>
  <c r="H95" i="22"/>
  <c r="G95"/>
  <c r="D100" i="26"/>
  <c r="B99"/>
  <c r="D98" i="22"/>
  <c r="B97"/>
  <c r="H96" l="1"/>
  <c r="G96"/>
  <c r="D99"/>
  <c r="B98"/>
  <c r="A97"/>
  <c r="F97"/>
  <c r="J97"/>
  <c r="I97"/>
  <c r="K97"/>
  <c r="D101" i="26"/>
  <c r="B101" s="1"/>
  <c r="B100"/>
  <c r="J99"/>
  <c r="I99"/>
  <c r="H99"/>
  <c r="G99"/>
  <c r="A99"/>
  <c r="F99" s="1"/>
  <c r="H97" i="22" l="1"/>
  <c r="G97"/>
  <c r="G101" i="26"/>
  <c r="H101"/>
  <c r="J101"/>
  <c r="I101"/>
  <c r="A101"/>
  <c r="F101" s="1"/>
  <c r="A1"/>
  <c r="G100"/>
  <c r="A100"/>
  <c r="F100" s="1"/>
  <c r="I100"/>
  <c r="J100"/>
  <c r="H100"/>
  <c r="D100" i="22"/>
  <c r="B99"/>
  <c r="F98"/>
  <c r="J98"/>
  <c r="K98"/>
  <c r="I98"/>
  <c r="A98"/>
  <c r="D101" l="1"/>
  <c r="B101" s="1"/>
  <c r="B100"/>
  <c r="A99"/>
  <c r="F99"/>
  <c r="I99"/>
  <c r="K99"/>
  <c r="J99"/>
  <c r="G98"/>
  <c r="H98"/>
  <c r="K101" l="1"/>
  <c r="A101"/>
  <c r="J101"/>
  <c r="F101"/>
  <c r="I101"/>
  <c r="A1"/>
  <c r="F100"/>
  <c r="I100"/>
  <c r="K100"/>
  <c r="J100"/>
  <c r="A100"/>
  <c r="H99"/>
  <c r="G99"/>
  <c r="F19" i="21" l="1"/>
  <c r="D19"/>
  <c r="G101" i="22"/>
  <c r="H101"/>
  <c r="H100"/>
  <c r="G100"/>
  <c r="E19" i="21" l="1"/>
  <c r="G19"/>
  <c r="G11" l="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<sst xmlns="http://schemas.openxmlformats.org/spreadsheetml/2006/main" count="7750" uniqueCount="2792">
  <si>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</si>
  <si>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</si>
  <si>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</si>
  <si>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</si>
  <si>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</si>
  <si>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</si>
  <si>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</si>
  <si>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</si>
  <si>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</si>
  <si>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</si>
  <si>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</si>
  <si>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</si>
  <si>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</si>
  <si>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</si>
  <si>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</si>
  <si>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</si>
  <si>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</si>
  <si>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</si>
  <si>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</si>
  <si>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</si>
  <si>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</si>
  <si>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</si>
  <si>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</si>
  <si>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</si>
  <si>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</si>
  <si>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</si>
  <si>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</si>
  <si>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</si>
  <si>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</si>
  <si>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</si>
  <si>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</si>
  <si>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</si>
  <si>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</si>
  <si>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</si>
  <si>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</si>
  <si>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</si>
  <si>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</si>
  <si>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</si>
  <si>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</si>
  <si>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</si>
  <si>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</si>
  <si>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</si>
  <si>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</si>
  <si>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</si>
  <si>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</si>
  <si>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</si>
  <si>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</si>
  <si>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</si>
  <si>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</si>
  <si>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</si>
  <si>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</si>
  <si>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</si>
  <si>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</si>
  <si>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</si>
  <si>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</si>
  <si>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</si>
  <si>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</si>
  <si>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</si>
  <si>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</si>
  <si>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</si>
  <si>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</si>
  <si>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</si>
  <si>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</si>
  <si>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</si>
  <si>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</si>
  <si>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</si>
  <si>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</si>
  <si>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</si>
  <si>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</si>
  <si>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</si>
  <si>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</si>
  <si>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</si>
  <si>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</si>
  <si>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</si>
  <si>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</si>
  <si>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</si>
  <si>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</si>
  <si>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</si>
  <si>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</si>
  <si>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</si>
  <si>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</si>
  <si>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</si>
  <si>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</si>
  <si>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</si>
  <si>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</si>
  <si>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</si>
  <si>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</si>
  <si>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</si>
  <si>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</si>
  <si>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</si>
  <si>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</si>
  <si>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</si>
  <si>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</si>
  <si>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</si>
  <si>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</si>
  <si>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</si>
  <si>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</si>
  <si>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</si>
  <si>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</si>
  <si>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</si>
  <si>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</si>
  <si>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</si>
  <si>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</si>
  <si>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</si>
  <si>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</si>
  <si>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</si>
  <si>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</si>
  <si>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</si>
  <si>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</si>
  <si>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</si>
  <si>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</si>
  <si>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</si>
  <si>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</si>
  <si>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</si>
  <si>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</si>
  <si>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</si>
  <si>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</si>
  <si>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</si>
  <si>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</si>
  <si>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</si>
  <si>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</si>
  <si>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</si>
  <si>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</si>
  <si>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</si>
  <si>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</si>
  <si>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</si>
  <si>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</si>
  <si>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</si>
  <si>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</si>
  <si>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</si>
  <si>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</si>
  <si>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</si>
  <si>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</si>
  <si>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</si>
  <si>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</si>
  <si>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</si>
  <si>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</si>
  <si>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</si>
  <si>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</si>
  <si>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</si>
  <si>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</si>
  <si>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</si>
  <si>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</si>
  <si>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</si>
  <si>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</si>
  <si>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</si>
  <si>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</si>
  <si>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</si>
  <si>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</si>
  <si>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</si>
  <si>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</si>
  <si>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</si>
  <si>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</si>
  <si>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</si>
  <si>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</si>
  <si>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</si>
  <si>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</si>
  <si>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</si>
  <si>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</si>
  <si>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</si>
  <si>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</si>
  <si>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</si>
  <si>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</si>
  <si>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</si>
  <si>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</si>
  <si>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</si>
  <si>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</si>
  <si>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</si>
  <si>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</si>
  <si>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</si>
  <si>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</si>
  <si>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</si>
  <si>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</si>
  <si>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</si>
  <si>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</si>
  <si>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</si>
  <si>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</si>
  <si>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</si>
  <si>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</si>
  <si>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</si>
  <si>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</si>
  <si>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</si>
  <si>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</si>
  <si>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</si>
  <si>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</si>
  <si>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</si>
  <si>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</si>
  <si>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</si>
  <si>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</si>
  <si>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</si>
  <si>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</si>
  <si>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</si>
  <si>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</si>
  <si>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</si>
  <si>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</si>
  <si>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</si>
  <si>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</si>
  <si>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</si>
  <si>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</si>
  <si>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</si>
  <si>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</si>
  <si>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</si>
  <si>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</si>
  <si>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</si>
  <si>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</si>
  <si>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</si>
  <si>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</si>
  <si>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</si>
  <si>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</si>
  <si>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</si>
  <si>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</si>
  <si>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</si>
  <si>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</si>
  <si>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</si>
  <si>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</si>
  <si>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</si>
  <si>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</si>
  <si>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</si>
  <si>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</si>
  <si>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</si>
  <si>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</si>
  <si>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</si>
  <si>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</si>
  <si>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</si>
  <si>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</si>
  <si>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</si>
  <si>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</si>
  <si>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</si>
  <si>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</si>
  <si>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</si>
  <si>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</si>
  <si>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</si>
  <si>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</si>
  <si>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</si>
  <si>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</si>
  <si>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</si>
  <si>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</si>
  <si>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</si>
  <si>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</si>
  <si>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</si>
  <si>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</si>
  <si>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</si>
  <si>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</si>
  <si>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</si>
  <si>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</si>
  <si>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</si>
  <si>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</si>
  <si>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</si>
  <si>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</si>
  <si>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</si>
  <si>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</si>
  <si>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</si>
  <si>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</si>
  <si>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</si>
  <si>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</si>
  <si>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</si>
  <si>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</si>
  <si>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</si>
  <si>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</si>
  <si>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</si>
  <si>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</si>
  <si>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</si>
  <si>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</si>
  <si>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</si>
  <si>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</si>
  <si>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</si>
  <si>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</si>
  <si>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</si>
  <si>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</si>
  <si>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</si>
  <si>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</si>
  <si>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</si>
  <si>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</si>
  <si>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</si>
  <si>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</si>
  <si>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</si>
  <si>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</si>
  <si>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</si>
  <si>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</si>
  <si>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</si>
  <si>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</si>
  <si>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</si>
  <si>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</si>
  <si>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</si>
  <si>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</si>
  <si>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</si>
  <si>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</si>
  <si>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</si>
  <si>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</si>
  <si>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</si>
  <si>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</si>
  <si>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</si>
  <si>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</si>
  <si>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</si>
  <si>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</si>
  <si>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</si>
  <si>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</si>
  <si>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</si>
  <si>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</si>
  <si>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</si>
  <si>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</si>
  <si>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</si>
  <si>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</si>
  <si>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</si>
  <si>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</si>
  <si>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</si>
  <si>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</si>
  <si>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</si>
  <si>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</si>
  <si>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</si>
  <si>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</si>
  <si>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</si>
  <si>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</si>
  <si>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</si>
  <si>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</si>
  <si>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</si>
  <si>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</si>
  <si>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</si>
  <si>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</si>
  <si>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</si>
  <si>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</si>
  <si>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</si>
  <si>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</si>
  <si>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</si>
  <si>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</si>
  <si>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</si>
  <si>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</si>
  <si>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</si>
  <si>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</si>
  <si>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</si>
  <si>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</si>
  <si>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</si>
  <si>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</si>
  <si>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</si>
  <si>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</si>
  <si>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</si>
  <si>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</si>
  <si>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</si>
  <si>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</si>
  <si>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</si>
  <si>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</si>
  <si>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</si>
  <si>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</si>
  <si>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</si>
  <si>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</si>
  <si>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</si>
  <si>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</si>
  <si>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</si>
  <si>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</si>
  <si>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</si>
  <si>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</si>
  <si>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</si>
  <si>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</si>
  <si>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</si>
  <si>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</si>
  <si>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</si>
  <si>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</si>
  <si>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</si>
  <si>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</si>
  <si>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</si>
  <si>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</si>
  <si>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</si>
  <si>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</si>
  <si>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</si>
  <si>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</si>
  <si>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</si>
  <si>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</si>
  <si>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</si>
  <si>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</si>
  <si>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</si>
  <si>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</si>
  <si>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</si>
  <si>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</si>
  <si>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</si>
  <si>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</si>
  <si>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</si>
  <si>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</si>
  <si>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</si>
  <si>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</si>
  <si>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</si>
  <si>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</si>
  <si>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</si>
  <si>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</si>
  <si>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</si>
  <si>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</si>
  <si>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</si>
  <si>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</si>
  <si>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</si>
  <si>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</si>
  <si>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</si>
  <si>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</si>
  <si>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</si>
  <si>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</si>
  <si>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</si>
  <si>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</si>
  <si>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</si>
  <si>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</si>
  <si>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</si>
  <si>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</si>
  <si>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</si>
  <si>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</si>
  <si>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</si>
  <si>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</si>
  <si>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</si>
  <si>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</si>
  <si>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</si>
  <si>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</si>
  <si>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</si>
  <si>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</si>
  <si>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</si>
  <si>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</si>
  <si>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</si>
  <si>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</si>
  <si>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</si>
  <si>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</si>
  <si>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</si>
  <si>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</si>
  <si>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</si>
  <si>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</si>
  <si>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</si>
  <si>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</si>
  <si>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</si>
  <si>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</si>
  <si>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</si>
  <si>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</si>
  <si>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</si>
  <si>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</si>
  <si>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</si>
  <si>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</si>
  <si>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</si>
  <si>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</si>
  <si>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</si>
  <si>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</si>
  <si>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</si>
  <si>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</si>
  <si>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</si>
  <si>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</si>
  <si>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</si>
  <si>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</si>
  <si>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</si>
  <si>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</si>
  <si>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</si>
  <si>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</si>
  <si>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</si>
  <si>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</si>
  <si>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</si>
  <si>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</si>
  <si>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</si>
  <si>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</si>
  <si>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</si>
  <si>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</si>
  <si>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</si>
  <si>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</si>
  <si>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</si>
  <si>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</si>
  <si>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</si>
  <si>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</si>
  <si>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</si>
  <si>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</si>
  <si>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</si>
  <si>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</si>
  <si>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</si>
  <si>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</si>
  <si>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</si>
  <si>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</si>
  <si>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</si>
  <si>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</si>
  <si>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</si>
  <si>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</si>
  <si>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</si>
  <si>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</si>
  <si>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</si>
  <si>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</si>
  <si>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</si>
  <si>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</si>
  <si>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</si>
  <si>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</si>
  <si>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</si>
  <si>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</si>
  <si>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</si>
  <si>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</si>
  <si>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</si>
  <si>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</si>
  <si>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</si>
  <si>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</si>
  <si>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</si>
  <si>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</si>
  <si>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</si>
  <si>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</si>
  <si>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</si>
  <si>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</si>
  <si>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</si>
  <si>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</si>
  <si>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</si>
  <si>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</si>
  <si>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</si>
  <si>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</si>
  <si>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</si>
  <si>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</si>
  <si>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</si>
  <si>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</si>
  <si>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</si>
  <si>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</si>
  <si>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</si>
  <si>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</si>
  <si>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</si>
  <si>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</si>
  <si>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</si>
  <si>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</si>
  <si>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</si>
  <si>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</si>
  <si>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</si>
  <si>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</si>
  <si>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</si>
  <si>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</si>
  <si>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</si>
  <si>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</si>
  <si>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</si>
  <si>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</si>
  <si>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</si>
  <si>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</si>
  <si>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</si>
  <si>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</si>
  <si>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</si>
  <si>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</si>
  <si>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</si>
  <si>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</si>
  <si>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</si>
  <si>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</si>
  <si>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</si>
  <si>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</si>
  <si>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</si>
  <si>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</si>
  <si>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</si>
  <si>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</si>
  <si>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</si>
  <si>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</si>
  <si>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</si>
  <si>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</si>
  <si>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</si>
  <si>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</si>
  <si>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</si>
  <si>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</si>
  <si>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</si>
  <si>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</si>
  <si>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</si>
  <si>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</si>
  <si>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</si>
  <si>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</si>
  <si>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</si>
  <si>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</si>
  <si>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</si>
  <si>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</si>
  <si>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</si>
  <si>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</si>
  <si>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</si>
  <si>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</si>
  <si>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</si>
  <si>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</si>
  <si>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</si>
  <si>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</si>
  <si>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</si>
  <si>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</si>
  <si>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</si>
  <si>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</si>
  <si>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</si>
  <si>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</si>
  <si>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</si>
  <si>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</si>
  <si>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</si>
  <si>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</si>
  <si>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</si>
  <si>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</si>
  <si>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</si>
  <si>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</si>
  <si>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</si>
  <si>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</si>
  <si>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</si>
  <si>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</si>
  <si>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</si>
  <si>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</si>
  <si>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</si>
  <si>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</si>
  <si>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</si>
  <si>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</si>
  <si>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</si>
  <si>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</si>
  <si>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</si>
  <si>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</si>
  <si>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</si>
  <si>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</si>
  <si>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</si>
  <si>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</si>
  <si>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</si>
  <si>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</si>
  <si>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</si>
  <si>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</si>
  <si>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</si>
  <si>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</si>
  <si>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</si>
  <si>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</si>
  <si>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</si>
  <si>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</si>
  <si>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</si>
  <si>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</si>
  <si>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</si>
  <si>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</si>
  <si>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</si>
  <si>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</si>
  <si>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</si>
  <si>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</si>
  <si>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</si>
  <si>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</si>
  <si>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</si>
  <si>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</si>
  <si>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</si>
  <si>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</si>
  <si>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</si>
  <si>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</si>
  <si>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</si>
  <si>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</si>
  <si>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</si>
  <si>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</si>
  <si>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</si>
  <si>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</si>
  <si>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</si>
  <si>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</si>
  <si>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</si>
  <si>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</si>
  <si>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</si>
  <si>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</si>
  <si>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</si>
  <si>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</si>
  <si>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</si>
  <si>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</si>
  <si>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</si>
  <si>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</si>
  <si>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</si>
  <si>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</si>
  <si>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</si>
  <si>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</si>
  <si>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</si>
  <si>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</si>
  <si>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</si>
  <si>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</si>
  <si>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</si>
  <si>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</si>
  <si>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</si>
  <si>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</si>
  <si>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</si>
  <si>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</si>
  <si>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</si>
  <si>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</si>
  <si>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</si>
  <si>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</si>
  <si>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</si>
  <si>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</si>
  <si>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</si>
  <si>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</si>
  <si>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</si>
  <si>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</si>
  <si>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</si>
  <si>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</si>
  <si>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</si>
  <si>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</si>
  <si>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</si>
  <si>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</si>
  <si>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</si>
  <si>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</si>
  <si>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</si>
  <si>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</si>
  <si>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</si>
  <si>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</si>
  <si>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</si>
  <si>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</si>
  <si>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</si>
  <si>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</si>
  <si>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</si>
  <si>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</si>
  <si>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</si>
  <si>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</si>
  <si>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</si>
  <si>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</si>
  <si>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</si>
  <si>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</si>
  <si>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</si>
  <si>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</si>
  <si>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</si>
  <si>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</si>
  <si>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</si>
  <si>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</si>
  <si>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</si>
  <si>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</si>
  <si>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</si>
  <si>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</si>
  <si>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</si>
  <si>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</si>
  <si>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</si>
  <si>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</si>
  <si>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</si>
  <si>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</si>
  <si>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</si>
  <si>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</si>
  <si>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</si>
  <si>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</si>
  <si>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</si>
  <si>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</si>
  <si>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</si>
  <si>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</si>
  <si>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</si>
  <si>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</si>
  <si>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</si>
  <si>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</si>
  <si>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</si>
  <si>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</si>
  <si>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</si>
  <si>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</si>
  <si>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</si>
  <si>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</si>
  <si>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</si>
  <si>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</si>
  <si>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</si>
  <si>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</si>
  <si>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</si>
  <si>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</si>
  <si>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</si>
  <si>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</si>
  <si>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</si>
  <si>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</si>
  <si>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</si>
  <si>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</si>
  <si>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</si>
  <si>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</si>
  <si>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</si>
  <si>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</si>
  <si>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</si>
  <si>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</si>
  <si>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</si>
  <si>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</si>
  <si>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</si>
  <si>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</si>
  <si>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</si>
  <si>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</si>
  <si>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</si>
  <si>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</si>
  <si>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</si>
  <si>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</si>
  <si>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</si>
  <si>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</si>
  <si>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</si>
  <si>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</si>
  <si>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</si>
  <si>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</si>
  <si>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</si>
  <si>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</si>
  <si>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</si>
  <si>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</si>
  <si>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</si>
  <si>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</si>
  <si>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</si>
  <si>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</si>
  <si>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</si>
  <si>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</si>
  <si>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</si>
  <si>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</si>
  <si>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</si>
  <si>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</si>
  <si>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</si>
  <si>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</si>
  <si>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</si>
  <si>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</si>
  <si>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</si>
  <si>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</si>
  <si>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</si>
  <si>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</si>
  <si>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</si>
  <si>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</si>
  <si>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</si>
  <si>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</si>
  <si>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</si>
  <si>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</si>
  <si>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</si>
  <si>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</si>
  <si>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</si>
  <si>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</si>
  <si>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</si>
  <si>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</si>
  <si>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</si>
  <si>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</si>
  <si>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</si>
  <si>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</si>
  <si>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</si>
  <si>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</si>
  <si>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</si>
  <si>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</si>
  <si>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</si>
  <si>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</si>
  <si>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</si>
  <si>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</si>
  <si>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</si>
  <si>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</si>
  <si>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</si>
  <si>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</si>
  <si>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</si>
  <si>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</si>
  <si>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</si>
  <si>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</si>
  <si>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</si>
  <si>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</si>
  <si>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</si>
  <si>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</si>
  <si>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</si>
  <si>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</si>
  <si>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</si>
  <si>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</si>
  <si>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</si>
  <si>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</si>
  <si>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</si>
  <si>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</si>
  <si>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</si>
  <si>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</si>
  <si>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</si>
  <si>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</si>
  <si>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</si>
  <si>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</si>
  <si>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</si>
  <si>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</si>
  <si>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</si>
  <si>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</si>
  <si>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</si>
  <si>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</si>
  <si>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</si>
  <si>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</si>
  <si>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</si>
  <si>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</si>
  <si>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</si>
  <si>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</si>
  <si>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</si>
  <si>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</si>
  <si>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</si>
  <si>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</si>
  <si>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</si>
  <si>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</si>
  <si>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</si>
  <si>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</si>
  <si>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</si>
  <si>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</si>
  <si>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</si>
  <si>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</si>
  <si>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</si>
  <si>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</si>
  <si>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</si>
  <si>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</si>
  <si>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</si>
  <si>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</si>
  <si>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</si>
  <si>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</si>
  <si>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</si>
  <si>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</si>
  <si>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</si>
  <si>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</si>
  <si>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</si>
  <si>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</si>
  <si>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</si>
  <si>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</si>
  <si>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</si>
  <si>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</si>
  <si>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</si>
  <si>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</si>
  <si>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</si>
  <si>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</si>
  <si>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</si>
  <si>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</si>
  <si>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</si>
  <si>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</si>
  <si>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</si>
  <si>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</si>
  <si>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</si>
  <si>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</si>
  <si>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</si>
  <si>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</si>
  <si>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</si>
  <si>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</si>
  <si>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</si>
  <si>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</si>
  <si>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</si>
  <si>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</si>
  <si>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</si>
  <si>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</si>
  <si>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</si>
  <si>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</si>
  <si>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</si>
  <si>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</si>
  <si>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</si>
  <si>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</si>
  <si>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</si>
  <si>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</si>
  <si>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</si>
  <si>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</si>
  <si>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</si>
  <si>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</si>
  <si>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</si>
  <si>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</si>
  <si>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</si>
  <si>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</si>
  <si>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</si>
  <si>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</si>
  <si>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</si>
  <si>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</si>
  <si>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</si>
  <si>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</si>
  <si>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</si>
  <si>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</si>
  <si>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</si>
  <si>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</si>
  <si>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</si>
  <si>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</si>
  <si>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</si>
  <si>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</si>
  <si>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</si>
  <si>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</si>
  <si>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</si>
  <si>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</si>
  <si>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</si>
  <si>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</si>
  <si>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</si>
  <si>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</si>
  <si>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</si>
  <si>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</si>
  <si>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</si>
  <si>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</si>
  <si>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</si>
  <si>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</si>
  <si>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</si>
  <si>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</si>
  <si>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</si>
  <si>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</si>
  <si>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</si>
  <si>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</si>
  <si>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</si>
  <si>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</si>
  <si>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</si>
  <si>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</si>
  <si>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</si>
  <si>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</si>
  <si>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</si>
  <si>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</si>
  <si>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</si>
  <si>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</si>
  <si>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</si>
  <si>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</si>
  <si>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</si>
  <si>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</si>
  <si>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</si>
  <si>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</si>
  <si>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</si>
  <si>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</si>
  <si>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</si>
  <si>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</si>
  <si>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</si>
  <si>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</si>
  <si>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</si>
  <si>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</si>
  <si>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</si>
  <si>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</si>
  <si>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</si>
  <si>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</si>
  <si>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</si>
  <si>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</si>
  <si>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</si>
  <si>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</si>
  <si>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</si>
  <si>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</si>
  <si>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</si>
  <si>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</si>
  <si>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</si>
  <si>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</si>
  <si>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</si>
  <si>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</si>
  <si>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</si>
  <si>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</si>
  <si>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</si>
  <si>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</si>
  <si>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</si>
  <si>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</si>
  <si>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</si>
  <si>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</si>
  <si>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</si>
  <si>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</si>
  <si>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</si>
  <si>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</si>
  <si>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</si>
  <si>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</si>
  <si>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</si>
  <si>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</si>
  <si>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</si>
  <si>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</si>
  <si>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</si>
  <si>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</si>
  <si>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</si>
  <si>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</si>
  <si>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</si>
  <si>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</si>
  <si>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</si>
  <si>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</si>
  <si>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</si>
  <si>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</si>
  <si>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</si>
  <si>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</si>
  <si>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</si>
  <si>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</si>
  <si>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</si>
  <si>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</si>
  <si>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</si>
  <si>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</si>
  <si>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</si>
  <si>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</si>
  <si>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</si>
  <si>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</si>
  <si>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</si>
  <si>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</si>
  <si>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</si>
  <si>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</si>
  <si>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</si>
  <si>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</si>
  <si>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</si>
  <si>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</si>
  <si>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</si>
  <si>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</si>
  <si>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</si>
  <si>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</si>
  <si>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</si>
  <si>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</si>
  <si>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</si>
  <si>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</si>
  <si>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</si>
  <si>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</si>
  <si>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</si>
  <si>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</si>
  <si>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</si>
  <si>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</si>
  <si>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</si>
  <si>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</si>
  <si>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</si>
  <si>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</si>
  <si>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</si>
  <si>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</si>
  <si>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</si>
  <si>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</si>
  <si>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</si>
  <si>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</si>
  <si>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</si>
  <si>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</si>
  <si>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</si>
  <si>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</si>
  <si>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</si>
  <si>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</si>
  <si>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</si>
  <si>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</si>
  <si>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</si>
  <si>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</si>
  <si>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</si>
  <si>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</si>
  <si>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</si>
  <si>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</si>
  <si>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</si>
  <si>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</si>
  <si>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</si>
  <si>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</si>
  <si>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</si>
  <si>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</si>
  <si>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</si>
  <si>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</si>
  <si>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</si>
  <si>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</si>
  <si>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</si>
  <si>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</si>
  <si>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</si>
  <si>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</si>
  <si>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</si>
  <si>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</si>
  <si>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</si>
  <si>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</si>
  <si>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</si>
  <si>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</si>
  <si>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</si>
  <si>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</si>
  <si>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</si>
  <si>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</si>
  <si>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</si>
  <si>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</si>
  <si>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</si>
  <si>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</si>
  <si>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</si>
  <si>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</si>
  <si>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</si>
  <si>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</si>
  <si>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</si>
  <si>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</si>
  <si>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</si>
  <si>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</si>
  <si>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</si>
  <si>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</si>
  <si>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</si>
  <si>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</si>
  <si>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</si>
  <si>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</si>
  <si>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</si>
  <si>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</si>
  <si>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</si>
  <si>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</si>
  <si>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</si>
  <si>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</si>
  <si>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</si>
  <si>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</si>
  <si>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</si>
  <si>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</si>
  <si>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</si>
  <si>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</si>
  <si>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</si>
  <si>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</si>
  <si>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</si>
  <si>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</si>
  <si>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</si>
  <si>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</si>
  <si>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</si>
  <si>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</si>
  <si>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</si>
  <si>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</si>
  <si>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</si>
  <si>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</si>
  <si>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</si>
  <si>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</si>
  <si>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</si>
  <si>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</si>
  <si>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</si>
  <si>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</si>
  <si>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</si>
  <si>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</si>
  <si>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</si>
  <si>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</si>
  <si>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</si>
  <si>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</si>
  <si>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</si>
  <si>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</si>
  <si>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</si>
  <si>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</si>
  <si>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</si>
  <si>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</si>
  <si>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</si>
  <si>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</si>
  <si>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</si>
  <si>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</si>
  <si>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</si>
  <si>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</si>
  <si>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</si>
  <si>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</si>
  <si>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</si>
  <si>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</si>
  <si>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</si>
  <si>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</si>
  <si>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</si>
  <si>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</si>
  <si>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</si>
  <si>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</si>
  <si>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</si>
  <si>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</si>
  <si>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</si>
  <si>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</si>
  <si>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</si>
  <si>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</si>
  <si>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</si>
  <si>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</si>
  <si>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</si>
  <si>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</si>
  <si>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</si>
  <si>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</si>
  <si>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</si>
  <si>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</si>
  <si>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</si>
  <si>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</si>
  <si>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</si>
  <si>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</si>
  <si>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</si>
  <si>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</si>
  <si>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</si>
  <si>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</si>
  <si>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</si>
  <si>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</si>
  <si>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</si>
  <si>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</si>
  <si>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</si>
  <si>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</si>
  <si>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</si>
  <si>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</si>
  <si>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</si>
  <si>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</si>
  <si>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</si>
  <si>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</si>
  <si>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</si>
  <si>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</si>
  <si>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</si>
  <si>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</si>
  <si>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</si>
  <si>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</si>
  <si>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</si>
  <si>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</si>
  <si>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</si>
  <si>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</si>
  <si>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</si>
  <si>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</si>
  <si>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</si>
  <si>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</si>
  <si>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</si>
  <si>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</si>
  <si>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</si>
  <si>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</si>
  <si>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</si>
  <si>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</si>
  <si>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</si>
  <si>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</si>
  <si>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</si>
  <si>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</si>
  <si>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</si>
  <si>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</si>
  <si>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</si>
  <si>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</si>
  <si>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</si>
  <si>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</si>
  <si>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</si>
  <si>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</si>
  <si>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</si>
  <si>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</si>
  <si>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</si>
  <si>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</si>
  <si>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</si>
  <si>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</si>
  <si>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</si>
  <si>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</si>
  <si>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</si>
  <si>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</si>
  <si>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</si>
  <si>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</si>
  <si>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</si>
  <si>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</si>
  <si>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</si>
  <si>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</si>
  <si>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</si>
  <si>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</si>
  <si>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</si>
  <si>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</si>
  <si>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</si>
  <si>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</si>
  <si>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</si>
  <si>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</si>
  <si>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</si>
  <si>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</si>
  <si>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</si>
  <si>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</si>
  <si>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</si>
  <si>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</si>
  <si>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</si>
  <si>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</si>
  <si>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</si>
  <si>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</si>
  <si>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</si>
  <si>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</si>
  <si>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</si>
  <si>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</si>
  <si>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</si>
  <si>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</si>
  <si>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</si>
  <si>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</si>
  <si>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</si>
  <si>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</si>
  <si>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</si>
  <si>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</si>
  <si>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</si>
  <si>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</si>
  <si>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</si>
  <si>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</si>
  <si>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</si>
  <si>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</si>
  <si>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</si>
  <si>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</si>
  <si>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</si>
  <si>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</si>
  <si>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</si>
  <si>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</si>
  <si>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</si>
  <si>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</si>
  <si>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</si>
  <si>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</si>
  <si>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</si>
  <si>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</si>
  <si>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</si>
  <si>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</si>
  <si>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</si>
  <si>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</si>
  <si>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</si>
  <si>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</si>
  <si>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</si>
  <si>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</si>
  <si>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</si>
  <si>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</si>
  <si>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</si>
  <si>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</si>
  <si>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</si>
  <si>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</si>
  <si>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</si>
  <si>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</si>
  <si>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</si>
  <si>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</si>
  <si>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</si>
  <si>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</si>
  <si>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</si>
  <si>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</si>
  <si>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</si>
  <si>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</si>
  <si>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</si>
  <si>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</si>
  <si>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</si>
  <si>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</si>
  <si>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</si>
  <si>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</si>
  <si>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</si>
  <si>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</si>
  <si>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</si>
  <si>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</si>
  <si>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</si>
  <si>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</si>
  <si>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</si>
  <si>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</si>
  <si>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</si>
  <si>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</si>
  <si>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</si>
  <si>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</si>
  <si>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</si>
  <si>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</si>
  <si>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</si>
  <si>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</si>
  <si>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</si>
  <si>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</si>
  <si>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</si>
  <si>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</si>
  <si>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</si>
  <si>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</si>
  <si>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</si>
  <si>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</si>
  <si>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</si>
  <si>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</si>
  <si>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</si>
  <si>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</si>
  <si>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</si>
  <si>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</si>
  <si>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</si>
  <si>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</si>
  <si>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</si>
  <si>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</si>
  <si>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</si>
  <si>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</si>
  <si>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</si>
  <si>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</si>
  <si>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</si>
  <si>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</si>
  <si>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</si>
  <si>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</si>
  <si>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</si>
  <si>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</si>
  <si>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</si>
  <si>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</si>
  <si>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</si>
  <si>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</si>
  <si>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</si>
  <si>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</si>
  <si>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</si>
  <si>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</si>
  <si>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</si>
  <si>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</si>
  <si>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</si>
  <si>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</si>
  <si>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</si>
  <si>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</si>
  <si>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</si>
  <si>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</si>
  <si>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</si>
  <si>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</si>
  <si>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</si>
  <si>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</si>
  <si>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</si>
  <si>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</si>
  <si>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</si>
  <si>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</si>
  <si>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</si>
  <si>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</si>
  <si>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</si>
  <si>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</si>
  <si>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</si>
  <si>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</si>
  <si>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</si>
  <si>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</si>
  <si>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</si>
  <si>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</si>
  <si>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</si>
  <si>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</si>
  <si>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</si>
  <si>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</si>
  <si>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</si>
  <si>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</si>
  <si>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</si>
  <si>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</si>
  <si>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</si>
  <si>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</si>
  <si>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</si>
  <si>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</si>
  <si>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</si>
  <si>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</si>
  <si>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</si>
  <si>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</si>
  <si>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</si>
  <si>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</si>
  <si>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</si>
  <si>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</si>
  <si>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</si>
  <si>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</si>
  <si>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</si>
  <si>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</si>
  <si>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</si>
  <si>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</si>
  <si>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</si>
  <si>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</si>
  <si>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</si>
  <si>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</si>
  <si>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</si>
  <si>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</si>
  <si>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</si>
  <si>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</si>
  <si>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</si>
  <si>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</si>
  <si>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</si>
  <si>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</si>
  <si>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</si>
  <si>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</si>
  <si>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</si>
  <si>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</si>
  <si>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</si>
  <si>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</si>
  <si>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</si>
  <si>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</si>
  <si>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</si>
  <si>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</si>
  <si>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</si>
  <si>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</si>
  <si>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</si>
  <si>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</si>
  <si>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</si>
  <si>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</si>
  <si>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</si>
  <si>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</si>
  <si>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</si>
  <si>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</si>
  <si>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</si>
  <si>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</si>
  <si>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</si>
  <si>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</si>
  <si>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</si>
  <si>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</si>
  <si>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</si>
  <si>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</si>
  <si>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</si>
  <si>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</si>
  <si>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</si>
  <si>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</si>
  <si>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</si>
  <si>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</si>
  <si>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</si>
  <si>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</si>
  <si>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</si>
  <si>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</si>
  <si>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</si>
  <si>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</si>
  <si>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</si>
  <si>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</si>
  <si>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</si>
  <si>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</si>
  <si>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</si>
  <si>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</si>
  <si>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</si>
  <si>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</si>
  <si>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</si>
  <si>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</si>
  <si>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</si>
  <si>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</si>
  <si>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</si>
  <si>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</si>
  <si>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</si>
  <si>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</si>
  <si>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</si>
  <si>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</si>
  <si>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</si>
  <si>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</si>
  <si>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</si>
  <si>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</si>
  <si>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</si>
  <si>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</si>
  <si>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</si>
  <si>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</si>
  <si>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</si>
  <si>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</si>
  <si>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</si>
  <si>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</si>
  <si>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</si>
  <si>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</si>
  <si>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</si>
  <si>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</si>
  <si>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</si>
  <si>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</si>
  <si>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</si>
  <si>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</si>
  <si>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</si>
  <si>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</si>
  <si>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</si>
  <si>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</si>
  <si>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</si>
  <si>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</si>
  <si>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</si>
  <si>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</si>
  <si>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</si>
  <si>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</si>
  <si>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</si>
  <si>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</si>
  <si>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</si>
  <si>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</si>
  <si>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</si>
  <si>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</si>
  <si>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</si>
  <si>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</si>
  <si>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</si>
  <si>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</si>
  <si>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</si>
  <si>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</si>
  <si>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</si>
  <si>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</si>
  <si>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</si>
  <si>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</si>
  <si>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</si>
  <si>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</si>
  <si>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</si>
  <si>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</si>
  <si>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</si>
  <si>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</si>
  <si>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</si>
  <si>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</si>
  <si>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</si>
  <si>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</si>
  <si>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</si>
  <si>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</si>
  <si>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</si>
  <si>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</si>
  <si>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</si>
  <si>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</si>
  <si>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</si>
  <si>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</si>
  <si>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</si>
  <si>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</si>
  <si>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</si>
  <si>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</si>
  <si>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</si>
  <si>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</si>
  <si>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</si>
  <si>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</si>
  <si>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</si>
  <si>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</si>
  <si>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</si>
  <si>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</si>
  <si>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</si>
  <si>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</si>
  <si>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</si>
  <si>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</si>
  <si>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</si>
  <si>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</si>
  <si>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</si>
  <si>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</si>
  <si>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</si>
  <si>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</si>
  <si>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</si>
  <si>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</si>
  <si>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</si>
  <si>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</si>
  <si>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</si>
  <si>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</si>
  <si>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</si>
  <si>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</si>
  <si>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</si>
  <si>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</si>
  <si>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</si>
  <si>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</si>
  <si>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</si>
  <si>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</si>
  <si>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</si>
  <si>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</si>
  <si>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</si>
  <si>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</si>
  <si>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</si>
  <si>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</si>
  <si>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</si>
  <si>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</si>
  <si>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</si>
  <si>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</si>
  <si>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</si>
  <si>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</si>
  <si>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</si>
  <si>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</si>
  <si>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</si>
  <si>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</si>
  <si>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</si>
  <si>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</si>
  <si>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</si>
  <si>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</si>
  <si>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</si>
  <si>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</si>
  <si>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</si>
  <si>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</si>
  <si>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</si>
  <si>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</si>
  <si>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</si>
  <si>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</si>
  <si>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</si>
  <si>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</si>
  <si>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</si>
  <si>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</si>
  <si>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</si>
  <si>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</si>
  <si>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</si>
  <si>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</si>
  <si>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</si>
  <si>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</si>
  <si>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</si>
  <si>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</si>
  <si>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</si>
  <si>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</si>
  <si>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</si>
  <si>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</si>
  <si>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</si>
  <si>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</si>
  <si>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</si>
  <si>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</si>
  <si>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</si>
  <si>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</si>
  <si>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</si>
  <si>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</si>
  <si>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</si>
  <si>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</si>
  <si>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</si>
  <si>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</si>
  <si>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</si>
  <si>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</si>
  <si>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</si>
  <si>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</si>
  <si>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</si>
  <si>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</si>
  <si>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</si>
  <si>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</si>
  <si>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</si>
  <si>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</si>
  <si>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</si>
  <si>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</si>
  <si>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</si>
  <si>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</si>
  <si>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</si>
  <si>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</si>
  <si>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</si>
  <si>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</si>
  <si>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</si>
  <si>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</si>
  <si>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</si>
  <si>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</si>
  <si>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</si>
  <si>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</si>
  <si>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</si>
  <si>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</si>
  <si>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</si>
  <si>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</si>
  <si>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</si>
  <si>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</si>
  <si>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</si>
  <si>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</si>
  <si>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</si>
  <si>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</si>
  <si>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</si>
  <si>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</si>
  <si>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</si>
  <si>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</si>
  <si>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</si>
  <si>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</si>
  <si>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</si>
  <si>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</si>
  <si>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</si>
  <si>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</si>
  <si>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</si>
  <si>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</si>
  <si>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</si>
  <si>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</si>
  <si>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</si>
  <si>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</si>
  <si>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</si>
  <si>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</si>
  <si>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</si>
  <si>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</si>
  <si>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</si>
  <si>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</si>
  <si>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</si>
  <si>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</si>
  <si>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</si>
  <si>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</si>
  <si>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</si>
  <si>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</si>
  <si>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</si>
  <si>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</si>
  <si>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</si>
  <si>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</si>
  <si>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</si>
  <si>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</si>
  <si>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</si>
  <si>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</si>
  <si>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</si>
  <si>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</si>
  <si>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</si>
  <si>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</si>
  <si>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</si>
  <si>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</si>
  <si>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</si>
  <si>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</si>
  <si>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</si>
  <si>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</si>
  <si>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</si>
  <si>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</si>
  <si>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</si>
  <si>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</si>
  <si>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</si>
  <si>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</si>
  <si>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</si>
  <si>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</si>
  <si>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</si>
  <si>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</si>
  <si>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</si>
  <si>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</si>
  <si>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</si>
  <si>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</si>
  <si>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</si>
  <si>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</si>
  <si>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</si>
  <si>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</si>
  <si>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</si>
  <si>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</si>
  <si>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</si>
  <si>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</si>
  <si>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</si>
  <si>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</si>
  <si>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</si>
  <si>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</si>
  <si>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</si>
  <si>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</si>
  <si>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</si>
  <si>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</si>
  <si>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</si>
  <si>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</si>
  <si>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</si>
  <si>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</si>
  <si>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</si>
  <si>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</si>
  <si>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</si>
  <si>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</si>
  <si>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</si>
  <si>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</si>
  <si>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</si>
  <si>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</si>
  <si>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</si>
  <si>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</si>
  <si>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</si>
  <si>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</si>
  <si>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</si>
  <si>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</si>
  <si>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</si>
  <si>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</si>
  <si>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</si>
  <si>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</si>
  <si>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</si>
  <si>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</si>
  <si>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</si>
  <si>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</si>
  <si>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</si>
  <si>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</si>
  <si>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</si>
  <si>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</si>
  <si>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</si>
  <si>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</si>
  <si>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</si>
  <si>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</si>
  <si>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</si>
  <si>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</si>
  <si>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</si>
  <si>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</si>
  <si>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</si>
  <si>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</si>
  <si>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</si>
  <si>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</si>
  <si>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</si>
  <si>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</si>
  <si>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</si>
  <si>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</si>
  <si>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</si>
  <si>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</si>
  <si>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</si>
  <si>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</si>
  <si>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</si>
  <si>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</si>
  <si>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</si>
  <si>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</si>
  <si>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</si>
  <si>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</si>
  <si>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</si>
  <si>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</si>
  <si>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</si>
  <si>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</si>
  <si>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</si>
  <si>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</si>
  <si>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</si>
  <si>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</si>
  <si>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</si>
  <si>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</si>
  <si>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</si>
  <si>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</si>
  <si>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</si>
  <si>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</si>
  <si>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</si>
  <si>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</si>
  <si>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</si>
  <si>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</si>
  <si>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</si>
  <si>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</si>
  <si>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</si>
  <si>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</si>
  <si>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</si>
  <si>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</si>
  <si>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</si>
  <si>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</si>
  <si>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</si>
  <si>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</si>
  <si>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</si>
  <si>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</si>
  <si>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</si>
  <si>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</si>
  <si>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</si>
  <si>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</si>
  <si>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</si>
  <si>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</si>
  <si>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</si>
  <si>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</si>
  <si>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</si>
  <si>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</si>
  <si>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</si>
  <si>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</si>
  <si>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</si>
  <si>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</si>
  <si>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</si>
  <si>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</si>
  <si>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</si>
  <si>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</si>
  <si>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</si>
  <si>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</si>
  <si>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</si>
  <si>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</si>
  <si>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</si>
  <si>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</si>
  <si>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</si>
  <si>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</si>
  <si>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</si>
  <si>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</si>
  <si>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</si>
  <si>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</si>
  <si>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</si>
  <si>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</si>
  <si>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</si>
  <si>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</si>
  <si>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</si>
  <si>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</si>
  <si>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</si>
  <si>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</si>
  <si>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</si>
  <si>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</si>
  <si>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</si>
  <si>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</si>
  <si>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</si>
  <si>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</si>
  <si>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</si>
  <si>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</si>
  <si>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</si>
  <si>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</si>
  <si>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</si>
  <si>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</si>
  <si>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</si>
  <si>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</si>
  <si>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</si>
  <si>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</si>
  <si>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</si>
  <si>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</si>
  <si>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</si>
  <si>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</si>
  <si>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</si>
  <si>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</si>
  <si>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</si>
  <si>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</si>
  <si>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</si>
  <si>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</si>
  <si>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</si>
  <si>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</si>
  <si>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</si>
  <si>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</si>
  <si>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</si>
  <si>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</si>
  <si>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</si>
  <si>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</si>
  <si>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</si>
  <si>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</si>
  <si>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</si>
  <si>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</si>
  <si>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</si>
  <si>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</si>
  <si>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</si>
  <si>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</si>
  <si>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</si>
  <si>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</si>
  <si>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</si>
  <si>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</si>
  <si>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</si>
  <si>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</si>
  <si>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</si>
  <si>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</si>
  <si>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</si>
  <si>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</si>
  <si>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</si>
  <si>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</si>
  <si>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</si>
  <si>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</si>
  <si>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</si>
  <si>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</si>
  <si>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</si>
  <si>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</si>
  <si>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</si>
  <si>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</si>
  <si>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</si>
  <si>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</si>
  <si>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</si>
  <si>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</si>
  <si>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</si>
  <si>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</si>
  <si>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</si>
  <si>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</si>
  <si>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</si>
  <si>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</si>
  <si>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</si>
  <si>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</si>
  <si>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</si>
  <si>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</si>
  <si>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</si>
  <si>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</si>
  <si>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</si>
  <si>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</si>
  <si>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</si>
  <si>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</si>
  <si>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</si>
  <si>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</si>
  <si>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</si>
  <si>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</si>
  <si>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</si>
  <si>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</si>
  <si>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</si>
  <si>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</si>
  <si>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</si>
  <si>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</si>
  <si>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</si>
  <si>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</si>
  <si>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</si>
  <si>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</si>
  <si>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</si>
  <si>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</si>
  <si>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</si>
  <si>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</si>
  <si>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</si>
  <si>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</si>
  <si>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</si>
  <si>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</si>
  <si>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</si>
  <si>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</si>
  <si>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</si>
  <si>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</si>
  <si>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</si>
  <si>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</si>
  <si>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</si>
  <si>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</si>
  <si>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</si>
  <si>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</si>
  <si>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</si>
  <si>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</si>
  <si>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</si>
  <si>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</si>
  <si>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</si>
  <si>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</si>
  <si>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</si>
  <si>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</si>
  <si>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</si>
  <si>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</si>
  <si>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</si>
  <si>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</si>
  <si>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</si>
  <si>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</si>
  <si>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</si>
  <si>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</si>
  <si>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</si>
  <si>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</si>
  <si>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</si>
  <si>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</si>
  <si>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</si>
  <si>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</si>
  <si>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</si>
  <si>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</si>
  <si>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</si>
  <si>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</si>
  <si>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</si>
  <si>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</si>
  <si>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</si>
  <si>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</si>
  <si>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</si>
  <si>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</si>
  <si>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</si>
  <si>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</si>
  <si>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</si>
  <si>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</si>
  <si>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</si>
  <si>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</si>
  <si>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</si>
  <si>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</si>
  <si>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</si>
  <si>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</si>
  <si>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</si>
  <si>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</si>
  <si>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</si>
  <si>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</si>
  <si>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</si>
  <si>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</si>
  <si>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</si>
  <si>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</si>
  <si>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</si>
  <si>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</si>
  <si>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</si>
  <si>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</si>
  <si>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</si>
  <si>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</si>
  <si>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</si>
  <si>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</si>
  <si>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</si>
  <si>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</si>
  <si>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</si>
  <si>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</si>
  <si>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</si>
  <si>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</si>
  <si>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</si>
  <si>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</si>
  <si>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</si>
  <si>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</si>
  <si>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</si>
  <si>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</si>
  <si>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</si>
  <si>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</si>
  <si>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</si>
  <si>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</si>
  <si>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</si>
  <si>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</si>
  <si>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</si>
  <si>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</si>
  <si>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</si>
  <si>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</si>
  <si>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</si>
  <si>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</si>
  <si>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</si>
  <si>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</si>
  <si>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</si>
  <si>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</si>
  <si>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</si>
  <si>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</si>
  <si>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</si>
  <si>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</si>
  <si>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</si>
  <si>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</si>
  <si>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</si>
  <si>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</si>
  <si>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</si>
  <si>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</si>
  <si>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</si>
  <si>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</si>
  <si>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</si>
  <si>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</si>
  <si>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</si>
  <si>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</si>
  <si>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</si>
  <si>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</si>
  <si>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</si>
  <si>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</si>
  <si>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</si>
  <si>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</si>
  <si>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</si>
  <si>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</si>
  <si>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</si>
  <si>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</si>
  <si>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</si>
  <si>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</si>
  <si>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</si>
  <si>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</si>
  <si>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</si>
  <si>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</si>
  <si>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</si>
  <si>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</si>
  <si>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</si>
  <si>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</si>
  <si>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</si>
  <si>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</si>
  <si>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</si>
  <si>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</si>
  <si>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</si>
  <si>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</si>
  <si>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</si>
  <si>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</si>
  <si>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</si>
  <si>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</si>
  <si>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</si>
  <si>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</si>
  <si>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</si>
  <si>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</si>
  <si>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</si>
  <si>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</si>
  <si>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</si>
  <si>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</si>
  <si>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</si>
  <si>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</si>
  <si>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</si>
  <si>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</si>
  <si>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</si>
  <si>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</si>
  <si>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</si>
  <si>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</si>
  <si>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</si>
  <si>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</si>
  <si>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</si>
  <si>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</si>
  <si>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</si>
  <si>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</si>
  <si>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</si>
  <si>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</si>
  <si>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</si>
  <si>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</si>
  <si>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</si>
  <si>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</si>
  <si>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</si>
  <si>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</si>
  <si>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</si>
  <si>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</si>
  <si>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</si>
  <si>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</si>
  <si>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</si>
  <si>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</si>
  <si>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</si>
  <si>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</si>
  <si>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</si>
  <si>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</si>
  <si>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</si>
  <si>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</si>
  <si>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</si>
  <si>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</si>
  <si>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</si>
  <si>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</si>
  <si>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</si>
  <si>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</si>
  <si>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</si>
  <si>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</si>
  <si>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</si>
  <si>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</si>
  <si>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</si>
  <si>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</si>
  <si>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</si>
  <si>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</si>
  <si>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</si>
  <si>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</si>
  <si>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</si>
  <si>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</si>
  <si>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</si>
  <si>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</si>
  <si>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</si>
  <si>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</si>
  <si>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</si>
  <si>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</si>
  <si>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</si>
  <si>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</si>
  <si>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</si>
  <si>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</si>
  <si>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</si>
  <si>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</si>
  <si>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</si>
  <si>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</si>
  <si>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</si>
  <si>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</si>
  <si>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</si>
  <si>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</si>
  <si>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</si>
  <si>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</si>
  <si>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</si>
  <si>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</si>
  <si>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</si>
  <si>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</si>
  <si>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</si>
  <si>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</si>
  <si>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</si>
  <si>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</si>
  <si>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</si>
  <si>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</si>
  <si>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</si>
  <si>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</si>
  <si>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</si>
  <si>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</si>
  <si>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</si>
  <si>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</si>
  <si>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</si>
  <si>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</si>
  <si>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</si>
  <si>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</si>
  <si>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</si>
  <si>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</si>
  <si>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</si>
  <si>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</si>
  <si>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</si>
  <si>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</si>
  <si>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</si>
  <si>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</si>
  <si>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</si>
  <si>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</si>
  <si>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</si>
  <si>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</si>
  <si>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</si>
  <si>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</si>
  <si>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</si>
  <si>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</si>
  <si>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</si>
  <si>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</si>
  <si>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</si>
  <si>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</si>
  <si>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</si>
  <si>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</si>
  <si>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</si>
  <si>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</si>
  <si>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</si>
  <si>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</si>
  <si>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</si>
  <si>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</si>
  <si>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</si>
  <si>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</si>
  <si>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</si>
  <si>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</si>
  <si>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</si>
  <si>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</si>
  <si>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</si>
  <si>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</si>
  <si>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</si>
  <si>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</si>
  <si>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</si>
  <si>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</si>
  <si>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</si>
  <si>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</si>
  <si>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</si>
  <si>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</si>
  <si>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</si>
  <si>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</si>
  <si>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</si>
  <si>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</si>
  <si>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</si>
  <si>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</si>
  <si>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</si>
  <si>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</si>
  <si>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</si>
  <si>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</si>
  <si>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</si>
  <si>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</si>
  <si>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</si>
  <si>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</si>
  <si>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</si>
  <si>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</si>
  <si>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</si>
  <si>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</si>
  <si>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</si>
  <si>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</si>
  <si>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</si>
  <si>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</si>
  <si>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</si>
  <si>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</si>
  <si>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</si>
  <si>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</si>
  <si>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</si>
  <si>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</si>
  <si>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</si>
  <si>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</si>
  <si>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</si>
  <si>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</si>
  <si>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</si>
  <si>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</si>
  <si>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</si>
  <si>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</si>
  <si>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</si>
  <si>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</si>
  <si>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</si>
  <si>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</si>
  <si>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</si>
  <si>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</si>
  <si>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</si>
  <si>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</si>
  <si>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</si>
  <si>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</si>
  <si>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</si>
  <si>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</si>
  <si>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</si>
  <si>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</si>
  <si>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</si>
  <si>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</si>
  <si>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</si>
  <si>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</si>
  <si>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</si>
  <si>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</si>
  <si>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</si>
  <si>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</si>
  <si>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</si>
  <si>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</si>
  <si>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</si>
  <si>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</si>
  <si>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</si>
  <si>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</si>
  <si>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</si>
  <si>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</si>
  <si>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</si>
  <si>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</si>
  <si>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</si>
  <si>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</si>
  <si>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</si>
  <si>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</si>
  <si>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</si>
  <si>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</si>
  <si>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</si>
  <si>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</si>
  <si>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</si>
  <si>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</si>
  <si>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</si>
  <si>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</si>
  <si>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</si>
  <si>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</si>
  <si>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</si>
  <si>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</si>
  <si>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</si>
  <si>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</si>
  <si>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</si>
  <si>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</si>
  <si>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</si>
  <si>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</si>
  <si>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</si>
  <si>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</si>
  <si>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</si>
  <si>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</si>
  <si>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</si>
  <si>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</si>
  <si>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</si>
  <si>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</si>
  <si>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</si>
  <si>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</si>
  <si>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</si>
  <si>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</si>
  <si>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</si>
  <si>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</si>
  <si>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</si>
  <si>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</si>
  <si>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</si>
  <si>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</si>
  <si>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</si>
  <si>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</si>
  <si>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</si>
  <si>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</si>
  <si>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</si>
  <si>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</si>
  <si>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</si>
  <si>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</si>
  <si>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</si>
  <si>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</si>
  <si>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</si>
  <si>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</si>
  <si>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</si>
  <si>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</si>
  <si>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</si>
  <si>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</si>
  <si>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</si>
  <si>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</si>
  <si>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</si>
  <si>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</si>
  <si>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</si>
  <si>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</si>
  <si>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</si>
  <si>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</si>
  <si>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</si>
  <si>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</si>
  <si>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</si>
  <si>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</si>
  <si>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</si>
  <si>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</si>
  <si>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</si>
  <si>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</si>
  <si>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</si>
  <si>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</si>
  <si>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</si>
  <si>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</si>
  <si>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</si>
  <si>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</si>
  <si>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</si>
  <si>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</si>
  <si>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</si>
  <si>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</si>
  <si>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</si>
  <si>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</si>
  <si>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</si>
  <si>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</si>
  <si>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</si>
  <si>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</si>
  <si>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</si>
  <si>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</si>
  <si>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</si>
  <si>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</si>
  <si>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</si>
  <si>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</si>
  <si>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</si>
  <si>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</si>
  <si>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</si>
  <si>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</si>
  <si>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</si>
  <si>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</si>
  <si>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</si>
  <si>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</si>
  <si>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</si>
  <si>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</si>
  <si>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</si>
  <si>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</si>
  <si>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</si>
  <si>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</si>
  <si>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</si>
  <si>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</si>
  <si>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</si>
  <si>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</si>
  <si>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</si>
  <si>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</si>
  <si>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</si>
  <si>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</si>
  <si>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</si>
  <si>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</si>
  <si>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</si>
  <si>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</si>
  <si>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</si>
  <si>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</si>
  <si>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</si>
  <si>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</si>
  <si>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</si>
  <si>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</si>
  <si>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</si>
  <si>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</si>
  <si>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</si>
  <si>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</si>
  <si>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</si>
  <si>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</si>
  <si>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</si>
  <si>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</si>
  <si>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</si>
  <si>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</si>
  <si>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</si>
  <si>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</si>
  <si>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</si>
  <si>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</si>
  <si>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</si>
  <si>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</si>
  <si>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</si>
  <si>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</si>
  <si>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</si>
  <si>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</si>
  <si>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</si>
  <si>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</si>
  <si>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</si>
  <si>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</si>
  <si>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</si>
  <si>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</si>
  <si>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</si>
  <si>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</si>
  <si>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</si>
  <si>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</si>
  <si>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</si>
  <si>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</si>
  <si>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</si>
  <si>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</si>
  <si>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</si>
  <si>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</si>
  <si>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</si>
  <si>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</si>
  <si>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</si>
  <si>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</si>
  <si>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</si>
  <si>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</si>
  <si>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</si>
  <si>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</si>
  <si>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</si>
  <si>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</si>
  <si>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</si>
  <si>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</si>
  <si>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</si>
  <si>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</si>
  <si>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</si>
  <si>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</si>
  <si>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</si>
  <si>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</si>
  <si>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</si>
  <si>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</si>
  <si>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</si>
  <si>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</si>
  <si>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</si>
  <si>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</si>
  <si>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</si>
  <si>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</si>
  <si>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</si>
  <si>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</si>
  <si>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</si>
  <si>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</si>
  <si>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</si>
  <si>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</si>
  <si>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</si>
  <si>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</si>
  <si>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</si>
  <si>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</si>
  <si>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</si>
  <si>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</si>
  <si>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</si>
  <si>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</si>
  <si>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</si>
  <si>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</si>
  <si>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</si>
  <si>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</si>
  <si>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</si>
  <si>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</si>
  <si>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</si>
  <si>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</si>
  <si>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</si>
  <si>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</si>
  <si>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</si>
  <si>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</si>
  <si>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</si>
  <si>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</si>
  <si>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</si>
  <si>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</si>
  <si>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</si>
  <si>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</si>
  <si>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</si>
  <si>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</si>
  <si>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</si>
  <si>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</si>
  <si>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</si>
  <si>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</si>
  <si>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</si>
  <si>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</si>
  <si>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</si>
  <si>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</si>
  <si>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</si>
  <si>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</si>
  <si>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</si>
  <si>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</si>
  <si>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</si>
  <si>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</si>
  <si>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</si>
  <si>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</si>
  <si>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</si>
  <si>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</si>
  <si>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</si>
  <si>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</si>
  <si>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</si>
  <si>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</si>
  <si>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</si>
  <si>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</si>
  <si>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</si>
  <si>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</si>
  <si>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</si>
  <si>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</si>
  <si>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</si>
  <si>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</si>
  <si>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</si>
  <si>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</si>
  <si>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</si>
  <si>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</si>
  <si>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</si>
  <si>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</si>
  <si>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</si>
  <si>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</si>
  <si>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</si>
  <si>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</si>
  <si>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</si>
  <si>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</si>
  <si>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</si>
  <si>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</si>
  <si>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</si>
  <si>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</si>
  <si>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</si>
  <si>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</si>
  <si>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</si>
  <si>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</si>
  <si>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</si>
  <si>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</si>
  <si>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</si>
  <si>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</si>
  <si>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</si>
  <si>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</si>
  <si>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</si>
  <si>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</si>
  <si>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</si>
  <si>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</si>
  <si>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</si>
  <si>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</si>
  <si>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</si>
  <si>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</si>
  <si>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</si>
  <si>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</si>
  <si>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</si>
  <si>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</si>
  <si>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</si>
  <si>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</si>
  <si>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</si>
  <si>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</si>
  <si>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</si>
  <si>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</si>
  <si>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</si>
  <si>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</si>
  <si>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</si>
  <si>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</si>
  <si>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</si>
  <si>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</si>
  <si>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</si>
  <si>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</si>
  <si>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</si>
  <si>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</si>
  <si>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</si>
  <si>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</si>
  <si>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</si>
  <si>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</si>
  <si>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</si>
  <si>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</si>
  <si>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</si>
  <si>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</si>
  <si>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</si>
  <si>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</si>
  <si>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</si>
  <si>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</si>
  <si>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</si>
  <si>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</si>
  <si>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</si>
  <si>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</si>
  <si>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</si>
  <si>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</si>
  <si>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</si>
  <si>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</si>
  <si>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</si>
  <si>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</si>
  <si>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</si>
  <si>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</si>
  <si>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</si>
  <si>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</si>
  <si>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</si>
  <si>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</si>
  <si>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</si>
  <si>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</si>
  <si>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</si>
  <si>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</si>
  <si>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</si>
  <si>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</si>
  <si>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</si>
  <si>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</si>
  <si>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</si>
  <si>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</si>
  <si>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</si>
  <si>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</si>
  <si>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</si>
  <si>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</si>
  <si>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</si>
  <si>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</si>
  <si>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</si>
  <si>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</si>
  <si>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</si>
  <si>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</si>
  <si>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</si>
  <si>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</si>
  <si>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</si>
  <si>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</si>
  <si>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</si>
  <si>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</si>
  <si>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</si>
  <si>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</si>
  <si>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</si>
  <si>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</si>
  <si>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</si>
  <si>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</si>
  <si>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</si>
  <si>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Michaela Danková, mis.dankova@gmail.com</t>
  </si>
  <si>
    <t>(01) - športová reprezentácia SR a rozvoj športových odvetví (SR a zahraničie, celý rok 2016)</t>
  </si>
  <si>
    <t>Pracovná cesta
Názov: Majstrovstvá Európy v skialpinizme
Termín: 4.-8.2.2016
Miesto: Martgny, Švajčiarsko
Spôsob dopravy: osobným autom
Počet všetkých osôb na pracovnej ceste: 5
z toho:
4 pretekári, 1 coach
- tréneri + rozhodcovia + vedúci výpravy + administratívni pracovníci + lekár + fyzioterapeut + masér + ): 2
- ostatné osoby (napr. sponzori, hostia): 3</t>
  </si>
  <si>
    <t xml:space="preserve">štartovné </t>
  </si>
  <si>
    <t>B01-02-0001</t>
  </si>
  <si>
    <t xml:space="preserve">ubytovanie </t>
  </si>
  <si>
    <t>Alpes &amp; Rhone Hotel</t>
  </si>
  <si>
    <t>B01-02-0002</t>
  </si>
  <si>
    <t>CHE-107914172</t>
  </si>
  <si>
    <t>B01-02-0005</t>
  </si>
  <si>
    <t xml:space="preserve">Služobné motorové vozidlo EČV: LM191CI obdobie: 4.2.-8.2.2016 Najazdené kilometre: </t>
  </si>
  <si>
    <t>B01-02-0010</t>
  </si>
  <si>
    <t>Strava</t>
  </si>
  <si>
    <t>Steak House Martigny</t>
  </si>
  <si>
    <t>CHE-112302912</t>
  </si>
  <si>
    <t>Pracovná cesta
Názov: Svetový pohár mladých v skialpinizme
Termín: 17.2.-21.2.2016
Miesto: Transcavallo, Taliansko
Spôsob dopravy: osobným autom
Počet všetkých osôb na pracovnej ceste: 3
z toho: 2 pretekári, 1 coach
- športovci (+ navádzači): 12
- tréneri + rozhodcovia + vedúci výpravy + administratívni pracovníci + lekár + fyzioterapeut + masér + ): 2
- ostatné osoby (napr. sponzori, hostia): 3</t>
  </si>
  <si>
    <t>(01) - výber a príprava športových talentov (SR a zahraničie, celý rok 2016)</t>
  </si>
  <si>
    <t>Comitato Transcavallo</t>
  </si>
  <si>
    <t>B01-02-0011</t>
  </si>
  <si>
    <t>B01-02-0012</t>
  </si>
  <si>
    <t>B01-02-0014</t>
  </si>
  <si>
    <t>Služobné motorové vozidlo EČV: LM575BE obdobie: 17.2.-21.2.2016 Najazdené kilometre: 2112 km</t>
  </si>
  <si>
    <t>Matúš Danko</t>
  </si>
  <si>
    <t>Šiarnik</t>
  </si>
  <si>
    <t>Matej</t>
  </si>
  <si>
    <t>ŠK Žiarska dolina</t>
  </si>
  <si>
    <t>Jakub</t>
  </si>
  <si>
    <t xml:space="preserve">Jánošík </t>
  </si>
  <si>
    <t>Kristián</t>
  </si>
  <si>
    <t>Marcinek</t>
  </si>
  <si>
    <t>Marco</t>
  </si>
  <si>
    <t>Detvianske Lazy</t>
  </si>
  <si>
    <t>B01-04-0002</t>
  </si>
  <si>
    <t>Diplomy Slovenský pohár</t>
  </si>
  <si>
    <t>Reproservis Lipt.Mikuláš</t>
  </si>
  <si>
    <t>ISMF, Lausanne</t>
  </si>
  <si>
    <t>Licencie pretekárov do medzinárodnej asociácie (mládež)</t>
  </si>
  <si>
    <t>Licencie pretekárov do medzinárodnej asociácie (senior)</t>
  </si>
  <si>
    <t>B01-06-0003</t>
  </si>
  <si>
    <t>72 L16</t>
  </si>
  <si>
    <t>Členský príspevok do medzinárodnej asociácie</t>
  </si>
  <si>
    <t>B01-07-0002</t>
  </si>
  <si>
    <t>23/2016</t>
  </si>
  <si>
    <t>Odmena SP 1.miesto muzi</t>
  </si>
  <si>
    <t>Jozef Hlavco</t>
  </si>
  <si>
    <t>B01-09-0001</t>
  </si>
  <si>
    <t>Jakub Siarnik</t>
  </si>
  <si>
    <t>Odmena SP 2.miesto muzi</t>
  </si>
  <si>
    <t>B01-09-0002</t>
  </si>
  <si>
    <t>Zuzana Dudasova</t>
  </si>
  <si>
    <t>Odmena SP 1.miesto zeny</t>
  </si>
  <si>
    <t>B01-09-0003</t>
  </si>
  <si>
    <t>B01-09-0004</t>
  </si>
  <si>
    <t>Peter Volnar</t>
  </si>
  <si>
    <t>Odmena SP 3.miesto muzi</t>
  </si>
  <si>
    <t>B01-09-0005</t>
  </si>
  <si>
    <t>Odmena SP 2.miesto zeny</t>
  </si>
  <si>
    <t>Barbora Volajova</t>
  </si>
  <si>
    <t>B01-09-0007</t>
  </si>
  <si>
    <t>Odmena SP 3.miesto zeny</t>
  </si>
  <si>
    <t>Lenka Hiklová</t>
  </si>
  <si>
    <t>Matus Danko</t>
  </si>
  <si>
    <t>B01-10-0001</t>
  </si>
  <si>
    <t>B01-10-0002</t>
  </si>
  <si>
    <t>Odmena SP 4.miesto muzi</t>
  </si>
  <si>
    <t>Lukas Trizna</t>
  </si>
  <si>
    <t>B01-10-0004</t>
  </si>
  <si>
    <t>Skiallp Bobrovec</t>
  </si>
  <si>
    <t>B01-10-0005</t>
  </si>
  <si>
    <t>Malino skialp team</t>
  </si>
  <si>
    <t>B01-10-0006</t>
  </si>
  <si>
    <t>Dotacia slovensky pohar 1.kolo mladez</t>
  </si>
  <si>
    <t>Dotacia slovensky pohar 2.kolo mladez</t>
  </si>
  <si>
    <t>Skialp Sucany</t>
  </si>
  <si>
    <t>B01-10-0007</t>
  </si>
  <si>
    <t xml:space="preserve">Dotacia slovensky pohar 3.kolo </t>
  </si>
  <si>
    <t xml:space="preserve">Dotacia slovensky pohar 4.kolo </t>
  </si>
  <si>
    <t>Skialp4u</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</si>
</sst>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75">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applyBorder="1" applyProtection="1"/>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3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4" t="s">
        <v>2593</v>
      </c>
      <c r="C1" s="154" t="s">
        <v>664</v>
      </c>
      <c r="D1" s="154"/>
    </row>
    <row r="2" spans="1:4" ht="13.5" thickBot="1">
      <c r="C2" s="66"/>
    </row>
    <row r="3" spans="1:4" ht="25.5">
      <c r="A3" s="60" t="s">
        <v>2594</v>
      </c>
      <c r="C3" s="150" t="s">
        <v>663</v>
      </c>
      <c r="D3" s="151"/>
    </row>
    <row r="4" spans="1:4">
      <c r="C4" s="67" t="s">
        <v>421</v>
      </c>
      <c r="D4" s="69" t="s">
        <v>492</v>
      </c>
    </row>
    <row r="5" spans="1:4" ht="76.5">
      <c r="A5" s="60" t="s">
        <v>2680</v>
      </c>
      <c r="C5" s="68">
        <v>0.65</v>
      </c>
      <c r="D5" s="70">
        <v>0.35</v>
      </c>
    </row>
    <row r="6" spans="1:4" ht="13.5" thickBot="1">
      <c r="A6" s="61"/>
      <c r="C6" s="152">
        <v>1</v>
      </c>
      <c r="D6" s="153"/>
    </row>
    <row r="7" spans="1:4" ht="38.25">
      <c r="A7" s="60" t="s">
        <v>2681</v>
      </c>
    </row>
    <row r="9" spans="1:4" ht="267.75">
      <c r="A9" s="149" t="s">
        <v>2712</v>
      </c>
      <c r="C9" s="145"/>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5"/>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5"/>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7"/>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5"/>
    </row>
    <row r="106" spans="1:4" ht="25.5">
      <c r="A106" s="89" t="s">
        <v>1161</v>
      </c>
    </row>
    <row r="107" spans="1:4">
      <c r="A107" s="91" t="s">
        <v>493</v>
      </c>
    </row>
    <row r="108" spans="1:4" ht="12" customHeight="1">
      <c r="A108" s="89" t="s">
        <v>501</v>
      </c>
    </row>
    <row r="109" spans="1:4" ht="12" customHeight="1">
      <c r="A109" s="89"/>
      <c r="D109" s="148"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tabSelected="1" workbookViewId="0">
      <selection activeCell="D1" sqref="D1"/>
    </sheetView>
  </sheetViews>
  <sheetFormatPr defaultRowHeight="12.75"/>
  <cols>
    <col min="1" max="1" width="14.42578125" style="129" customWidth="1"/>
    <col min="2" max="2" width="43.5703125" style="129" customWidth="1"/>
    <col min="3" max="3" width="17.140625" style="129" customWidth="1"/>
    <col min="4" max="4" width="11.28515625" style="129" bestFit="1" customWidth="1"/>
    <col min="5" max="5" width="16.140625" style="129" customWidth="1"/>
    <col min="6" max="10" width="9.140625" style="129"/>
    <col min="11" max="11" width="10.140625" style="141" bestFit="1" customWidth="1"/>
    <col min="12" max="16384" width="9.140625" style="129"/>
  </cols>
  <sheetData>
    <row r="1" spans="1:11" s="138" customFormat="1" ht="35.25" customHeight="1">
      <c r="A1" s="155" t="s">
        <v>2590</v>
      </c>
      <c r="B1" s="155"/>
      <c r="C1" s="156"/>
      <c r="D1" s="142">
        <v>42699</v>
      </c>
      <c r="E1" s="137" t="s">
        <v>2588</v>
      </c>
      <c r="K1" s="143">
        <v>42394</v>
      </c>
    </row>
    <row r="2" spans="1:11" ht="15">
      <c r="A2" s="130"/>
      <c r="B2" s="130"/>
      <c r="C2" s="130"/>
      <c r="K2" s="143">
        <v>42425</v>
      </c>
    </row>
    <row r="3" spans="1:11" ht="14.25">
      <c r="B3" s="131" t="s">
        <v>271</v>
      </c>
      <c r="C3" s="159" t="str">
        <f>INDEX(Adr!E:E,Doklady!B112+1)</f>
        <v>Slovenská skialpinistická asociácia</v>
      </c>
      <c r="D3" s="159"/>
      <c r="E3" s="159"/>
      <c r="K3" s="143">
        <v>42454</v>
      </c>
    </row>
    <row r="4" spans="1:11" ht="14.25">
      <c r="B4" s="131" t="s">
        <v>345</v>
      </c>
      <c r="C4" s="129" t="str">
        <f>RIGHT("0000"&amp;INDEX(Adr!A:A,Doklady!B112+1),8)</f>
        <v>37998919</v>
      </c>
      <c r="K4" s="143">
        <v>42485</v>
      </c>
    </row>
    <row r="5" spans="1:11" ht="14.25">
      <c r="B5" s="131" t="s">
        <v>344</v>
      </c>
      <c r="C5" s="129" t="str">
        <f>INDEX(Adr!F:F,Doklady!B112+1)</f>
        <v>občianske združenie</v>
      </c>
      <c r="K5" s="143">
        <v>42515</v>
      </c>
    </row>
    <row r="6" spans="1:11" ht="14.25">
      <c r="B6" s="131" t="s">
        <v>347</v>
      </c>
      <c r="C6" s="129" t="str">
        <f>INDEX(Adr!G:G,Doklady!B112+1)&amp;", "&amp;INDEX(Adr!H:H,Doklady!B112+1)&amp;", "&amp;INDEX(Adr!I:I,Doklady!B112+1)</f>
        <v>Bobrovec 550, Bobrovec, 032 21</v>
      </c>
      <c r="K6" s="143">
        <v>42546</v>
      </c>
    </row>
    <row r="7" spans="1:11" ht="14.25">
      <c r="B7" s="131" t="s">
        <v>510</v>
      </c>
      <c r="C7" s="129" t="str">
        <f>INDEX(Adr!J:J,Doklady!B112+1)</f>
        <v>SK6911000000002620098466</v>
      </c>
      <c r="K7" s="143">
        <v>42576</v>
      </c>
    </row>
    <row r="8" spans="1:11" ht="14.25">
      <c r="K8" s="143">
        <v>42607</v>
      </c>
    </row>
    <row r="9" spans="1:11" ht="45">
      <c r="A9" s="132" t="s">
        <v>410</v>
      </c>
      <c r="B9" s="132" t="s">
        <v>346</v>
      </c>
      <c r="C9" s="133" t="s">
        <v>2589</v>
      </c>
      <c r="D9" s="133" t="s">
        <v>2592</v>
      </c>
      <c r="E9" s="133" t="s">
        <v>1295</v>
      </c>
      <c r="K9" s="143">
        <v>42638</v>
      </c>
    </row>
    <row r="10" spans="1:11" ht="14.25">
      <c r="A10" s="132" t="s">
        <v>437</v>
      </c>
      <c r="B10" s="134" t="s">
        <v>348</v>
      </c>
      <c r="C10" s="139"/>
      <c r="D10" s="112">
        <f>Spolu!D10</f>
        <v>0</v>
      </c>
      <c r="E10" s="112">
        <f>C10-D10</f>
        <v>0</v>
      </c>
      <c r="K10" s="143">
        <v>42668</v>
      </c>
    </row>
    <row r="11" spans="1:11" ht="14.25">
      <c r="A11" s="132" t="s">
        <v>434</v>
      </c>
      <c r="B11" s="134" t="s">
        <v>349</v>
      </c>
      <c r="C11" s="139">
        <v>6100</v>
      </c>
      <c r="D11" s="112">
        <f>Spolu!D11</f>
        <v>4849.5</v>
      </c>
      <c r="E11" s="112">
        <f>C11-D11</f>
        <v>1250.5</v>
      </c>
      <c r="K11" s="143">
        <v>42699</v>
      </c>
    </row>
    <row r="12" spans="1:11" ht="14.25">
      <c r="A12" s="132" t="s">
        <v>435</v>
      </c>
      <c r="B12" s="134" t="s">
        <v>350</v>
      </c>
      <c r="C12" s="139">
        <v>2500</v>
      </c>
      <c r="D12" s="112">
        <f>Spolu!D12</f>
        <v>2074.1</v>
      </c>
      <c r="E12" s="112">
        <f>C12-D12</f>
        <v>425.90000000000009</v>
      </c>
      <c r="K12" s="143">
        <v>42729</v>
      </c>
    </row>
    <row r="13" spans="1:11" ht="14.25">
      <c r="A13" s="132" t="s">
        <v>436</v>
      </c>
      <c r="B13" s="134" t="s">
        <v>351</v>
      </c>
      <c r="C13" s="139"/>
      <c r="D13" s="112">
        <f>Spolu!D13</f>
        <v>0</v>
      </c>
      <c r="E13" s="112">
        <f>C13-D13</f>
        <v>0</v>
      </c>
      <c r="K13" s="143">
        <v>42760</v>
      </c>
    </row>
    <row r="14" spans="1:11" ht="14.25">
      <c r="A14" s="132" t="s">
        <v>5</v>
      </c>
      <c r="B14" s="134" t="s">
        <v>1162</v>
      </c>
      <c r="C14" s="139"/>
      <c r="D14" s="112">
        <f>Spolu!D14</f>
        <v>0</v>
      </c>
      <c r="E14" s="112">
        <f>C14-D14</f>
        <v>0</v>
      </c>
      <c r="K14" s="140"/>
    </row>
    <row r="15" spans="1:11" ht="14.25">
      <c r="A15" s="135"/>
      <c r="B15" s="135" t="s">
        <v>269</v>
      </c>
      <c r="C15" s="118">
        <f>SUM(C10:C14)</f>
        <v>8600</v>
      </c>
      <c r="D15" s="118">
        <f>SUM(D10:D14)</f>
        <v>6923.6</v>
      </c>
      <c r="E15" s="118">
        <f>SUM(E10:E14)</f>
        <v>1676.4</v>
      </c>
      <c r="K15" s="140"/>
    </row>
    <row r="16" spans="1:11" ht="14.25">
      <c r="K16" s="140"/>
    </row>
    <row r="17" spans="1:5" ht="69" customHeight="1">
      <c r="A17" s="157" t="s">
        <v>2591</v>
      </c>
      <c r="B17" s="158"/>
      <c r="C17" s="158"/>
      <c r="D17" s="158"/>
      <c r="E17" s="158"/>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R3030"/>
  <sheetViews>
    <sheetView topLeftCell="A109" workbookViewId="0">
      <pane ySplit="18" topLeftCell="A202" activePane="bottomLeft" state="frozen"/>
      <selection activeCell="A109" sqref="A109"/>
      <selection pane="bottomLeft" activeCell="A151" sqref="A151"/>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5.42578125" style="3" customWidth="1"/>
    <col min="10" max="10" width="5.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2</v>
      </c>
      <c r="B1" s="42" t="str">
        <f>INDEX(Adr!A:A,B112+1)</f>
        <v>37998919</v>
      </c>
      <c r="C1" s="42"/>
      <c r="D1" s="12">
        <f>MATCH(B1,Dots!A:A,0)</f>
        <v>218</v>
      </c>
      <c r="G1" s="14"/>
      <c r="H1" s="14"/>
      <c r="I1" s="15"/>
      <c r="J1" s="15"/>
    </row>
    <row r="2" spans="1:11" s="13" customFormat="1" hidden="1">
      <c r="A2" s="13" t="str">
        <f>IF(B2=B$1,"("&amp;I2&amp;")"&amp;" - "&amp;INDEX(Dots!D:D,D2),"")</f>
        <v>(01) - športová reprezentácia SR a rozvoj športových odvetví (SR a zahraničie, celý rok 2016)</v>
      </c>
      <c r="B2" s="43" t="str">
        <f>INDEX(Dots!A:A,D2)</f>
        <v>37998919</v>
      </c>
      <c r="C2" s="43"/>
      <c r="D2" s="13">
        <f>D1</f>
        <v>218</v>
      </c>
      <c r="F2" s="14">
        <f>IF(B2=B$1,INDEX(Dots!E:E,D2),"")</f>
        <v>6100</v>
      </c>
      <c r="G2" s="14">
        <f t="shared" ref="G2:G33" si="0">SUMIF(A$127:A$20012,A2,G$127:G$20012)</f>
        <v>4849.5</v>
      </c>
      <c r="H2" s="14">
        <f t="shared" ref="H2:H33" si="1">SUMIF(A$127:A$20012,A2,H$127:H$20012)</f>
        <v>210</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37998919</v>
      </c>
      <c r="C3" s="43"/>
      <c r="D3" s="13">
        <f t="shared" ref="D3:D16" si="2">D2+1</f>
        <v>219</v>
      </c>
      <c r="F3" s="14">
        <f>IF(B3=B$1,INDEX(Dots!E:E,D3),"")</f>
        <v>2500</v>
      </c>
      <c r="G3" s="14">
        <f t="shared" si="0"/>
        <v>2074.1</v>
      </c>
      <c r="H3" s="14">
        <f t="shared" si="1"/>
        <v>300</v>
      </c>
      <c r="I3" s="15" t="str">
        <f>IF(B3=B$1,INDEX(Dots!G:G,D3),"")</f>
        <v>01</v>
      </c>
      <c r="J3" s="15" t="str">
        <f>IF(B3=B$1,INDEX(Dots!H:H,D3),"")</f>
        <v>026 03</v>
      </c>
      <c r="K3" s="15">
        <f>IF(B3=B$1,INDEX(Dots!F:F,D3),"")</f>
        <v>0.05</v>
      </c>
    </row>
    <row r="4" spans="1:11" s="13" customFormat="1" hidden="1">
      <c r="A4" s="13" t="str">
        <f>IF(B4=B$1,"("&amp;I4&amp;")"&amp;" - "&amp;INDEX(Dots!D:D,D4),"")</f>
        <v/>
      </c>
      <c r="B4" s="43" t="str">
        <f>INDEX(Dots!A:A,D4)</f>
        <v>17316723</v>
      </c>
      <c r="C4" s="43"/>
      <c r="D4" s="13">
        <f t="shared" si="2"/>
        <v>220</v>
      </c>
      <c r="F4" s="14" t="str">
        <f>IF(B4=B$1,INDEX(Dots!E:E,D4),"")</f>
        <v/>
      </c>
      <c r="G4" s="14">
        <f t="shared" si="0"/>
        <v>0</v>
      </c>
      <c r="H4" s="14">
        <f t="shared" si="1"/>
        <v>0</v>
      </c>
      <c r="I4" s="15" t="str">
        <f>IF(B4=B$1,INDEX(Dots!G:G,D4),"")</f>
        <v/>
      </c>
      <c r="J4" s="15" t="str">
        <f>IF(B4=B$1,INDEX(Dots!H:H,D4),"")</f>
        <v/>
      </c>
      <c r="K4" s="15" t="str">
        <f>IF(B4=B$1,INDEX(Dots!F:F,D4),"")</f>
        <v/>
      </c>
    </row>
    <row r="5" spans="1:11" s="13" customFormat="1" hidden="1">
      <c r="A5" s="13" t="str">
        <f>IF(B5=B$1,"("&amp;I5&amp;")"&amp;" - "&amp;INDEX(Dots!D:D,D5),"")</f>
        <v/>
      </c>
      <c r="B5" s="43" t="str">
        <f>INDEX(Dots!A:A,D5)</f>
        <v>17316723</v>
      </c>
      <c r="C5" s="43"/>
      <c r="D5" s="13">
        <f t="shared" si="2"/>
        <v>221</v>
      </c>
      <c r="F5" s="14" t="str">
        <f>IF(B5=B$1,INDEX(Dots!E:E,D5),"")</f>
        <v/>
      </c>
      <c r="G5" s="14">
        <f t="shared" si="0"/>
        <v>0</v>
      </c>
      <c r="H5" s="14">
        <f t="shared" si="1"/>
        <v>0</v>
      </c>
      <c r="I5" s="15" t="str">
        <f>IF(B5=B$1,INDEX(Dots!G:G,D5),"")</f>
        <v/>
      </c>
      <c r="J5" s="15" t="str">
        <f>IF(B5=B$1,INDEX(Dots!H:H,D5),"")</f>
        <v/>
      </c>
      <c r="K5" s="15" t="str">
        <f>IF(B5=B$1,INDEX(Dots!F:F,D5),"")</f>
        <v/>
      </c>
    </row>
    <row r="6" spans="1:11" s="13" customFormat="1" hidden="1">
      <c r="A6" s="13" t="str">
        <f>IF(B6=B$1,"("&amp;I6&amp;")"&amp;" - "&amp;INDEX(Dots!D:D,D6),"")</f>
        <v/>
      </c>
      <c r="B6" s="43" t="str">
        <f>INDEX(Dots!A:A,D6)</f>
        <v>30807018</v>
      </c>
      <c r="C6" s="43"/>
      <c r="D6" s="13">
        <f t="shared" si="2"/>
        <v>222</v>
      </c>
      <c r="F6" s="14" t="str">
        <f>IF(B6=B$1,INDEX(Dots!E:E,D6),"")</f>
        <v/>
      </c>
      <c r="G6" s="14">
        <f t="shared" si="0"/>
        <v>0</v>
      </c>
      <c r="H6" s="14">
        <f t="shared" si="1"/>
        <v>0</v>
      </c>
      <c r="I6" s="15" t="str">
        <f>IF(B6=B$1,INDEX(Dots!G:G,D6),"")</f>
        <v/>
      </c>
      <c r="J6" s="15" t="str">
        <f>IF(B6=B$1,INDEX(Dots!H:H,D6),"")</f>
        <v/>
      </c>
      <c r="K6" s="15" t="str">
        <f>IF(B6=B$1,INDEX(Dots!F:F,D6),"")</f>
        <v/>
      </c>
    </row>
    <row r="7" spans="1:11" s="13" customFormat="1" hidden="1">
      <c r="A7" s="13" t="str">
        <f>IF(B7=B$1,"("&amp;I7&amp;")"&amp;" - "&amp;INDEX(Dots!D:D,D7),"")</f>
        <v/>
      </c>
      <c r="B7" s="43" t="str">
        <f>INDEX(Dots!A:A,D7)</f>
        <v>30807018</v>
      </c>
      <c r="C7" s="43"/>
      <c r="D7" s="13">
        <f t="shared" si="2"/>
        <v>223</v>
      </c>
      <c r="F7" s="14" t="str">
        <f>IF(B7=B$1,INDEX(Dots!E:E,D7),"")</f>
        <v/>
      </c>
      <c r="G7" s="14">
        <f t="shared" si="0"/>
        <v>0</v>
      </c>
      <c r="H7" s="14">
        <f t="shared" si="1"/>
        <v>0</v>
      </c>
      <c r="I7" s="15" t="str">
        <f>IF(B7=B$1,INDEX(Dots!G:G,D7),"")</f>
        <v/>
      </c>
      <c r="J7" s="15" t="str">
        <f>IF(B7=B$1,INDEX(Dots!H:H,D7),"")</f>
        <v/>
      </c>
      <c r="K7" s="15" t="str">
        <f>IF(B7=B$1,INDEX(Dots!F:F,D7),"")</f>
        <v/>
      </c>
    </row>
    <row r="8" spans="1:11" s="13" customFormat="1" hidden="1">
      <c r="A8" s="13" t="str">
        <f>IF(B8=B$1,"("&amp;I8&amp;")"&amp;" - "&amp;INDEX(Dots!D:D,D8),"")</f>
        <v/>
      </c>
      <c r="B8" s="43" t="str">
        <f>INDEX(Dots!A:A,D8)</f>
        <v>31745466</v>
      </c>
      <c r="C8" s="43"/>
      <c r="D8" s="13">
        <f t="shared" si="2"/>
        <v>224</v>
      </c>
      <c r="F8" s="14" t="str">
        <f>IF(B8=B$1,INDEX(Dots!E:E,D8),"")</f>
        <v/>
      </c>
      <c r="G8" s="14">
        <f t="shared" si="0"/>
        <v>0</v>
      </c>
      <c r="H8" s="14">
        <f t="shared" si="1"/>
        <v>0</v>
      </c>
      <c r="I8" s="15" t="str">
        <f>IF(B8=B$1,INDEX(Dots!G:G,D8),"")</f>
        <v/>
      </c>
      <c r="J8" s="15" t="str">
        <f>IF(B8=B$1,INDEX(Dots!H:H,D8),"")</f>
        <v/>
      </c>
      <c r="K8" s="15" t="str">
        <f>IF(B8=B$1,INDEX(Dots!F:F,D8),"")</f>
        <v/>
      </c>
    </row>
    <row r="9" spans="1:11" s="13" customFormat="1" hidden="1">
      <c r="A9" s="13" t="str">
        <f>IF(B9=B$1,"("&amp;I9&amp;")"&amp;" - "&amp;INDEX(Dots!D:D,D9),"")</f>
        <v/>
      </c>
      <c r="B9" s="43" t="str">
        <f>INDEX(Dots!A:A,D9)</f>
        <v>31745466</v>
      </c>
      <c r="C9" s="43"/>
      <c r="D9" s="13">
        <f t="shared" si="2"/>
        <v>225</v>
      </c>
      <c r="F9" s="14" t="str">
        <f>IF(B9=B$1,INDEX(Dots!E:E,D9),"")</f>
        <v/>
      </c>
      <c r="G9" s="14">
        <f t="shared" si="0"/>
        <v>0</v>
      </c>
      <c r="H9" s="14">
        <f t="shared" si="1"/>
        <v>0</v>
      </c>
      <c r="I9" s="15" t="str">
        <f>IF(B9=B$1,INDEX(Dots!G:G,D9),"")</f>
        <v/>
      </c>
      <c r="J9" s="15" t="str">
        <f>IF(B9=B$1,INDEX(Dots!H:H,D9),"")</f>
        <v/>
      </c>
      <c r="K9" s="15" t="str">
        <f>IF(B9=B$1,INDEX(Dots!F:F,D9),"")</f>
        <v/>
      </c>
    </row>
    <row r="10" spans="1:11" s="13" customFormat="1" hidden="1">
      <c r="A10" s="13" t="str">
        <f>IF(B10=B$1,"("&amp;I10&amp;")"&amp;" - "&amp;INDEX(Dots!D:D,D10),"")</f>
        <v/>
      </c>
      <c r="B10" s="43" t="str">
        <f>INDEX(Dots!A:A,D10)</f>
        <v>31745466</v>
      </c>
      <c r="C10" s="43"/>
      <c r="D10" s="13">
        <f t="shared" si="2"/>
        <v>226</v>
      </c>
      <c r="F10" s="14" t="str">
        <f>IF(B10=B$1,INDEX(Dots!E:E,D10),"")</f>
        <v/>
      </c>
      <c r="G10" s="14">
        <f t="shared" si="0"/>
        <v>0</v>
      </c>
      <c r="H10" s="14">
        <f t="shared" si="1"/>
        <v>0</v>
      </c>
      <c r="I10" s="15" t="str">
        <f>IF(B10=B$1,INDEX(Dots!G:G,D10),"")</f>
        <v/>
      </c>
      <c r="J10" s="15" t="str">
        <f>IF(B10=B$1,INDEX(Dots!H:H,D10),"")</f>
        <v/>
      </c>
      <c r="K10" s="15" t="str">
        <f>IF(B10=B$1,INDEX(Dots!F:F,D10),"")</f>
        <v/>
      </c>
    </row>
    <row r="11" spans="1:11" s="13" customFormat="1" hidden="1">
      <c r="A11" s="13" t="str">
        <f>IF(B11=B$1,"("&amp;I11&amp;")"&amp;" - "&amp;INDEX(Dots!D:D,D11),"")</f>
        <v/>
      </c>
      <c r="B11" s="43" t="str">
        <f>INDEX(Dots!A:A,D11)</f>
        <v>31745466</v>
      </c>
      <c r="C11" s="43"/>
      <c r="D11" s="13">
        <f t="shared" si="2"/>
        <v>227</v>
      </c>
      <c r="F11" s="14" t="str">
        <f>IF(B11=B$1,INDEX(Dots!E:E,D11),"")</f>
        <v/>
      </c>
      <c r="G11" s="14">
        <f t="shared" si="0"/>
        <v>0</v>
      </c>
      <c r="H11" s="14">
        <f t="shared" si="1"/>
        <v>0</v>
      </c>
      <c r="I11" s="15" t="str">
        <f>IF(B11=B$1,INDEX(Dots!G:G,D11),"")</f>
        <v/>
      </c>
      <c r="J11" s="15" t="str">
        <f>IF(B11=B$1,INDEX(Dots!H:H,D11),"")</f>
        <v/>
      </c>
      <c r="K11" s="15" t="str">
        <f>IF(B11=B$1,INDEX(Dots!F:F,D11),"")</f>
        <v/>
      </c>
    </row>
    <row r="12" spans="1:11" s="13" customFormat="1" hidden="1">
      <c r="A12" s="13" t="str">
        <f>IF(B12=B$1,"("&amp;I12&amp;")"&amp;" - "&amp;INDEX(Dots!D:D,D12),"")</f>
        <v/>
      </c>
      <c r="B12" s="43" t="str">
        <f>INDEX(Dots!A:A,D12)</f>
        <v>31745466</v>
      </c>
      <c r="C12" s="43"/>
      <c r="D12" s="13">
        <f t="shared" si="2"/>
        <v>228</v>
      </c>
      <c r="F12" s="14" t="str">
        <f>IF(B12=B$1,INDEX(Dots!E:E,D12),"")</f>
        <v/>
      </c>
      <c r="G12" s="14">
        <f t="shared" si="0"/>
        <v>0</v>
      </c>
      <c r="H12" s="14">
        <f t="shared" si="1"/>
        <v>0</v>
      </c>
      <c r="I12" s="15" t="str">
        <f>IF(B12=B$1,INDEX(Dots!G:G,D12),"")</f>
        <v/>
      </c>
      <c r="J12" s="15" t="str">
        <f>IF(B12=B$1,INDEX(Dots!H:H,D12),"")</f>
        <v/>
      </c>
      <c r="K12" s="15" t="str">
        <f>IF(B12=B$1,INDEX(Dots!F:F,D12),"")</f>
        <v/>
      </c>
    </row>
    <row r="13" spans="1:11" s="13" customFormat="1" hidden="1">
      <c r="A13" s="13" t="str">
        <f>IF(B13=B$1,"("&amp;I13&amp;")"&amp;" - "&amp;INDEX(Dots!D:D,D13),"")</f>
        <v/>
      </c>
      <c r="B13" s="43" t="str">
        <f>INDEX(Dots!A:A,D13)</f>
        <v>31745466</v>
      </c>
      <c r="C13" s="43"/>
      <c r="D13" s="13">
        <f t="shared" si="2"/>
        <v>229</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00688819</v>
      </c>
      <c r="C14" s="43"/>
      <c r="D14" s="13">
        <f t="shared" si="2"/>
        <v>230</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00688819</v>
      </c>
      <c r="C15" s="43"/>
      <c r="D15" s="13">
        <f t="shared" si="2"/>
        <v>231</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00688819</v>
      </c>
      <c r="C16" s="43"/>
      <c r="D16" s="13">
        <f t="shared" si="2"/>
        <v>232</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00688819</v>
      </c>
      <c r="C17" s="43"/>
      <c r="D17" s="13">
        <f t="shared" ref="D17:D80" si="3">D16+1</f>
        <v>233</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00688819</v>
      </c>
      <c r="C18" s="43"/>
      <c r="D18" s="13">
        <f t="shared" si="3"/>
        <v>234</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00688819</v>
      </c>
      <c r="C19" s="43"/>
      <c r="D19" s="13">
        <f t="shared" si="3"/>
        <v>235</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00688819</v>
      </c>
      <c r="C20" s="43"/>
      <c r="D20" s="13">
        <f t="shared" si="3"/>
        <v>236</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00688819</v>
      </c>
      <c r="C21" s="43"/>
      <c r="D21" s="13">
        <f t="shared" si="3"/>
        <v>237</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30811406</v>
      </c>
      <c r="C22" s="43"/>
      <c r="D22" s="13">
        <f t="shared" si="3"/>
        <v>238</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30811406</v>
      </c>
      <c r="C23" s="43"/>
      <c r="D23" s="13">
        <f t="shared" si="3"/>
        <v>239</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30811406</v>
      </c>
      <c r="C24" s="43"/>
      <c r="D24" s="13">
        <f t="shared" si="3"/>
        <v>240</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30811406</v>
      </c>
      <c r="C25" s="43"/>
      <c r="D25" s="13">
        <f t="shared" si="3"/>
        <v>241</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30811406</v>
      </c>
      <c r="C26" s="43"/>
      <c r="D26" s="13">
        <f t="shared" si="3"/>
        <v>242</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30811406</v>
      </c>
      <c r="C27" s="43"/>
      <c r="D27" s="13">
        <f t="shared" si="3"/>
        <v>243</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36063835</v>
      </c>
      <c r="C28" s="43"/>
      <c r="D28" s="13">
        <f t="shared" si="3"/>
        <v>244</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36063835</v>
      </c>
      <c r="C29" s="43"/>
      <c r="D29" s="13">
        <f t="shared" si="3"/>
        <v>245</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36063835</v>
      </c>
      <c r="C30" s="43"/>
      <c r="D30" s="13">
        <f t="shared" si="3"/>
        <v>246</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36063835</v>
      </c>
      <c r="C31" s="43"/>
      <c r="D31" s="13">
        <f t="shared" si="3"/>
        <v>247</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36063835</v>
      </c>
      <c r="C32" s="43"/>
      <c r="D32" s="13">
        <f t="shared" si="3"/>
        <v>248</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36063835</v>
      </c>
      <c r="C33" s="43"/>
      <c r="D33" s="13">
        <f t="shared" si="3"/>
        <v>249</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36063835</v>
      </c>
      <c r="C34" s="43"/>
      <c r="D34" s="13">
        <f t="shared" si="3"/>
        <v>250</v>
      </c>
      <c r="F34" s="14" t="str">
        <f>IF(B34=B$1,INDEX(Dots!E:E,D34),"")</f>
        <v/>
      </c>
      <c r="G34" s="14">
        <f t="shared" ref="G34:G65" si="4">SUMIF(A$127:A$20012,A34,G$127:G$20012)</f>
        <v>0</v>
      </c>
      <c r="H34" s="14">
        <f t="shared" ref="H34:H65" si="5">SUMIF(A$127:A$20012,A34,H$127:H$20012)</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36063835</v>
      </c>
      <c r="C35" s="43"/>
      <c r="D35" s="13">
        <f t="shared" si="3"/>
        <v>251</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36063835</v>
      </c>
      <c r="C36" s="43"/>
      <c r="D36" s="13">
        <f t="shared" si="3"/>
        <v>252</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36063835</v>
      </c>
      <c r="C37" s="43"/>
      <c r="D37" s="13">
        <f t="shared" si="3"/>
        <v>253</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36063835</v>
      </c>
      <c r="C38" s="43"/>
      <c r="D38" s="13">
        <f t="shared" si="3"/>
        <v>254</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36063835</v>
      </c>
      <c r="C39" s="43"/>
      <c r="D39" s="13">
        <f t="shared" si="3"/>
        <v>255</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36063835</v>
      </c>
      <c r="C40" s="43"/>
      <c r="D40" s="13">
        <f t="shared" si="3"/>
        <v>256</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36063835</v>
      </c>
      <c r="C41" s="43"/>
      <c r="D41" s="13">
        <f t="shared" si="3"/>
        <v>257</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36063835</v>
      </c>
      <c r="C42" s="43"/>
      <c r="D42" s="13">
        <f t="shared" si="3"/>
        <v>258</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36063835</v>
      </c>
      <c r="C43" s="43"/>
      <c r="D43" s="13">
        <f t="shared" si="3"/>
        <v>259</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36063835</v>
      </c>
      <c r="C44" s="43"/>
      <c r="D44" s="13">
        <f t="shared" si="3"/>
        <v>260</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36063835</v>
      </c>
      <c r="C45" s="43"/>
      <c r="D45" s="13">
        <f t="shared" si="3"/>
        <v>261</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36063835</v>
      </c>
      <c r="C46" s="43"/>
      <c r="D46" s="13">
        <f t="shared" si="3"/>
        <v>262</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36063835</v>
      </c>
      <c r="C47" s="43"/>
      <c r="D47" s="13">
        <f t="shared" si="3"/>
        <v>263</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36063835</v>
      </c>
      <c r="C48" s="43"/>
      <c r="D48" s="13">
        <f t="shared" si="3"/>
        <v>264</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36063835</v>
      </c>
      <c r="C49" s="43"/>
      <c r="D49" s="13">
        <f t="shared" si="3"/>
        <v>265</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36063835</v>
      </c>
      <c r="C50" s="43"/>
      <c r="D50" s="13">
        <f t="shared" si="3"/>
        <v>266</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36063835</v>
      </c>
      <c r="C51" s="43"/>
      <c r="D51" s="13">
        <f t="shared" si="3"/>
        <v>267</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31753825</v>
      </c>
      <c r="C52" s="43"/>
      <c r="D52" s="13">
        <f t="shared" si="3"/>
        <v>268</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31753825</v>
      </c>
      <c r="C53" s="43"/>
      <c r="D53" s="13">
        <f t="shared" si="3"/>
        <v>269</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36128147</v>
      </c>
      <c r="C54" s="43"/>
      <c r="D54" s="13">
        <f t="shared" si="3"/>
        <v>270</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36128147</v>
      </c>
      <c r="C55" s="43"/>
      <c r="D55" s="13">
        <f t="shared" si="3"/>
        <v>271</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36128147</v>
      </c>
      <c r="C56" s="43"/>
      <c r="D56" s="13">
        <f t="shared" si="3"/>
        <v>272</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36128147</v>
      </c>
      <c r="C57" s="43"/>
      <c r="D57" s="13">
        <f t="shared" si="3"/>
        <v>273</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36128147</v>
      </c>
      <c r="C58" s="43"/>
      <c r="D58" s="13">
        <f t="shared" si="3"/>
        <v>274</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37841866</v>
      </c>
      <c r="C59" s="43"/>
      <c r="D59" s="13">
        <f t="shared" si="3"/>
        <v>275</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37841866</v>
      </c>
      <c r="C60" s="43"/>
      <c r="D60" s="13">
        <f t="shared" si="3"/>
        <v>276</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34009388</v>
      </c>
      <c r="C61" s="43"/>
      <c r="D61" s="13">
        <f t="shared" si="3"/>
        <v>277</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00687308</v>
      </c>
      <c r="C62" s="43"/>
      <c r="D62" s="13">
        <f t="shared" si="3"/>
        <v>278</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00687308</v>
      </c>
      <c r="C63" s="43"/>
      <c r="D63" s="13">
        <f t="shared" si="3"/>
        <v>279</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00687308</v>
      </c>
      <c r="C64" s="43"/>
      <c r="D64" s="13">
        <f t="shared" si="3"/>
        <v>280</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00687308</v>
      </c>
      <c r="C65" s="43"/>
      <c r="D65" s="13">
        <f t="shared" si="3"/>
        <v>281</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00687308</v>
      </c>
      <c r="C66" s="43"/>
      <c r="D66" s="13">
        <f t="shared" si="3"/>
        <v>282</v>
      </c>
      <c r="F66" s="14" t="str">
        <f>IF(B66=B$1,INDEX(Dots!E:E,D66),"")</f>
        <v/>
      </c>
      <c r="G66" s="14">
        <f t="shared" ref="G66:G101" si="6">SUMIF(A$127:A$20012,A66,G$127:G$20012)</f>
        <v>0</v>
      </c>
      <c r="H66" s="14">
        <f t="shared" ref="H66:H101" si="7">SUMIF(A$127:A$20012,A66,H$127:H$20012)</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00687308</v>
      </c>
      <c r="C67" s="43"/>
      <c r="D67" s="13">
        <f t="shared" si="3"/>
        <v>283</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00687308</v>
      </c>
      <c r="C68" s="43"/>
      <c r="D68" s="13">
        <f t="shared" si="3"/>
        <v>284</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00687308</v>
      </c>
      <c r="C69" s="43"/>
      <c r="D69" s="13">
        <f t="shared" si="3"/>
        <v>285</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00687308</v>
      </c>
      <c r="C70" s="43"/>
      <c r="D70" s="13">
        <f t="shared" si="3"/>
        <v>286</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00687308</v>
      </c>
      <c r="C71" s="43"/>
      <c r="D71" s="13">
        <f t="shared" si="3"/>
        <v>287</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00687308 3</v>
      </c>
      <c r="C72" s="43"/>
      <c r="D72" s="13">
        <f t="shared" si="3"/>
        <v>288</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00687308 6</v>
      </c>
      <c r="C73" s="43"/>
      <c r="D73" s="13">
        <f t="shared" si="3"/>
        <v>289</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00687308 1</v>
      </c>
      <c r="C74" s="43"/>
      <c r="D74" s="13">
        <f t="shared" si="3"/>
        <v>290</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00687308 8</v>
      </c>
      <c r="C75" s="43"/>
      <c r="D75" s="13">
        <f t="shared" si="3"/>
        <v>291</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31825443</v>
      </c>
      <c r="C76" s="43"/>
      <c r="D76" s="13">
        <f t="shared" si="3"/>
        <v>292</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31825443</v>
      </c>
      <c r="C77" s="43"/>
      <c r="D77" s="13">
        <f t="shared" si="3"/>
        <v>293</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31825443</v>
      </c>
      <c r="C78" s="43"/>
      <c r="D78" s="13">
        <f t="shared" si="3"/>
        <v>294</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00586455</v>
      </c>
      <c r="C79" s="43"/>
      <c r="D79" s="13">
        <f t="shared" si="3"/>
        <v>295</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00586455</v>
      </c>
      <c r="C80" s="43"/>
      <c r="D80" s="13">
        <f t="shared" si="3"/>
        <v>296</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00586455</v>
      </c>
      <c r="C81" s="43"/>
      <c r="D81" s="13">
        <f t="shared" ref="D81:D101" si="8">D80+1</f>
        <v>297</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00586455</v>
      </c>
      <c r="C82" s="43"/>
      <c r="D82" s="13">
        <f t="shared" si="8"/>
        <v>298</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00586455</v>
      </c>
      <c r="C83" s="43"/>
      <c r="D83" s="13">
        <f t="shared" si="8"/>
        <v>299</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31771688</v>
      </c>
      <c r="C84" s="43"/>
      <c r="D84" s="13">
        <f t="shared" si="8"/>
        <v>300</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31771688</v>
      </c>
      <c r="C85" s="43"/>
      <c r="D85" s="13">
        <f t="shared" si="8"/>
        <v>301</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31771688</v>
      </c>
      <c r="C86" s="43"/>
      <c r="D86" s="13">
        <f t="shared" si="8"/>
        <v>302</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31771688</v>
      </c>
      <c r="C87" s="43"/>
      <c r="D87" s="13">
        <f t="shared" si="8"/>
        <v>303</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31805540</v>
      </c>
      <c r="C88" s="43"/>
      <c r="D88" s="13">
        <f t="shared" si="8"/>
        <v>304</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31805540</v>
      </c>
      <c r="C89" s="43"/>
      <c r="D89" s="13">
        <f t="shared" si="8"/>
        <v>305</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31805540</v>
      </c>
      <c r="C90" s="43"/>
      <c r="D90" s="13">
        <f t="shared" si="8"/>
        <v>306</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31805540</v>
      </c>
      <c r="C91" s="43"/>
      <c r="D91" s="13">
        <f t="shared" si="8"/>
        <v>307</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31805540</v>
      </c>
      <c r="C92" s="43"/>
      <c r="D92" s="13">
        <f t="shared" si="8"/>
        <v>308</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31805540</v>
      </c>
      <c r="C93" s="43"/>
      <c r="D93" s="13">
        <f t="shared" si="8"/>
        <v>309</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30793009</v>
      </c>
      <c r="C94" s="43"/>
      <c r="D94" s="13">
        <f t="shared" si="8"/>
        <v>310</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30793009</v>
      </c>
      <c r="C95" s="43"/>
      <c r="D95" s="13">
        <f t="shared" si="8"/>
        <v>311</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30793009</v>
      </c>
      <c r="C96" s="43"/>
      <c r="D96" s="13">
        <f t="shared" si="8"/>
        <v>312</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30793009</v>
      </c>
      <c r="C97" s="43"/>
      <c r="D97" s="13">
        <f t="shared" si="8"/>
        <v>313</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00677604</v>
      </c>
      <c r="C98" s="43"/>
      <c r="D98" s="13">
        <f t="shared" si="8"/>
        <v>314</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00677604</v>
      </c>
      <c r="C99" s="43"/>
      <c r="D99" s="13">
        <f t="shared" si="8"/>
        <v>315</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00677604</v>
      </c>
      <c r="C100" s="43"/>
      <c r="D100" s="13">
        <f t="shared" si="8"/>
        <v>316</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30811082</v>
      </c>
      <c r="C101" s="43"/>
      <c r="D101" s="13">
        <f t="shared" si="8"/>
        <v>317</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64" t="s">
        <v>1277</v>
      </c>
      <c r="B109" s="164"/>
      <c r="C109" s="164"/>
      <c r="D109" s="164"/>
      <c r="E109" s="164"/>
      <c r="F109" s="164"/>
      <c r="G109" s="164"/>
      <c r="H109" s="164"/>
      <c r="I109" s="16"/>
      <c r="J109" s="16"/>
    </row>
    <row r="110" spans="1:11" s="17" customFormat="1" ht="31.5" customHeight="1">
      <c r="A110" s="165" t="s">
        <v>2685</v>
      </c>
      <c r="B110" s="166"/>
      <c r="C110" s="166"/>
      <c r="D110" s="166"/>
      <c r="E110" s="166"/>
      <c r="F110" s="166"/>
      <c r="G110" s="166"/>
      <c r="H110" s="166"/>
      <c r="I110" s="19"/>
      <c r="J110" s="19"/>
    </row>
    <row r="111" spans="1:11" s="17" customFormat="1" ht="15">
      <c r="A111" s="18"/>
      <c r="B111" s="44"/>
      <c r="C111" s="44"/>
      <c r="D111" s="18"/>
      <c r="E111" s="146"/>
      <c r="F111" s="18"/>
      <c r="G111" s="21"/>
      <c r="H111" s="52" t="s">
        <v>449</v>
      </c>
      <c r="I111" s="19"/>
      <c r="J111" s="19"/>
    </row>
    <row r="112" spans="1:11" s="17" customFormat="1" ht="15.95" customHeight="1">
      <c r="A112" s="20" t="s">
        <v>271</v>
      </c>
      <c r="B112" s="45">
        <v>72</v>
      </c>
      <c r="C112" s="45"/>
      <c r="D112" s="21"/>
      <c r="E112" s="21"/>
      <c r="F112" s="21"/>
      <c r="G112" s="21"/>
      <c r="H112" s="54">
        <v>42411</v>
      </c>
      <c r="I112" s="19"/>
      <c r="J112" s="19"/>
    </row>
    <row r="113" spans="1:10" s="17" customFormat="1" ht="6.75" customHeight="1">
      <c r="A113" s="20"/>
      <c r="B113" s="46"/>
      <c r="C113" s="46"/>
      <c r="D113" s="21"/>
      <c r="E113" s="21"/>
      <c r="F113" s="21"/>
      <c r="G113" s="21"/>
      <c r="H113" s="21"/>
      <c r="I113" s="19"/>
      <c r="J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25.5" customHeight="1">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11.11.2016</v>
      </c>
      <c r="B120" s="47"/>
      <c r="C120" s="47"/>
      <c r="F120" s="6"/>
      <c r="G120" s="6"/>
      <c r="H120" s="6"/>
    </row>
    <row r="121" spans="1:10" s="5" customFormat="1" ht="36.75" customHeight="1">
      <c r="A121" s="167" t="s">
        <v>2714</v>
      </c>
      <c r="B121" s="167"/>
      <c r="C121" s="167"/>
      <c r="D121" s="7"/>
      <c r="E121" s="167" t="s">
        <v>1087</v>
      </c>
      <c r="F121" s="167"/>
      <c r="G121" s="167"/>
      <c r="H121" s="167"/>
      <c r="I121" s="7"/>
    </row>
    <row r="122" spans="1:10" s="5" customFormat="1" ht="29.25" customHeight="1">
      <c r="A122" s="163" t="s">
        <v>487</v>
      </c>
      <c r="B122" s="163"/>
      <c r="C122" s="163"/>
      <c r="D122" s="106"/>
      <c r="E122" s="163" t="s">
        <v>2598</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0" t="s">
        <v>1170</v>
      </c>
      <c r="B125" s="161"/>
      <c r="C125" s="161"/>
      <c r="D125" s="161"/>
      <c r="E125" s="161"/>
      <c r="F125" s="161"/>
      <c r="G125" s="161"/>
      <c r="H125" s="162"/>
      <c r="I125" s="7"/>
      <c r="J125" s="5"/>
    </row>
    <row r="126" spans="1:10" s="4" customFormat="1" ht="16.5" customHeight="1">
      <c r="A126" s="123"/>
      <c r="B126" s="123"/>
      <c r="C126" s="123"/>
      <c r="D126" s="123"/>
      <c r="E126" s="123"/>
      <c r="F126" s="123"/>
      <c r="G126" s="123"/>
      <c r="H126" s="123"/>
      <c r="I126" s="7"/>
      <c r="J126" s="5"/>
    </row>
    <row r="127" spans="1:10" ht="146.25">
      <c r="A127" s="9" t="s">
        <v>2715</v>
      </c>
      <c r="B127" s="51"/>
      <c r="C127" s="51"/>
      <c r="D127" s="10"/>
      <c r="E127" s="9" t="s">
        <v>2716</v>
      </c>
      <c r="F127" s="9"/>
      <c r="G127" s="11"/>
      <c r="H127" s="11"/>
      <c r="I127" s="97"/>
      <c r="J127" s="8"/>
    </row>
    <row r="128" spans="1:10" ht="33.75">
      <c r="A128" s="9" t="s">
        <v>2715</v>
      </c>
      <c r="B128" s="51" t="s">
        <v>2718</v>
      </c>
      <c r="C128" s="51"/>
      <c r="D128" s="10">
        <v>42402</v>
      </c>
      <c r="E128" s="9" t="s">
        <v>2717</v>
      </c>
      <c r="F128" s="9"/>
      <c r="G128" s="11">
        <v>230</v>
      </c>
      <c r="H128" s="11">
        <v>100</v>
      </c>
      <c r="I128" s="97"/>
      <c r="J128" s="8"/>
    </row>
    <row r="129" spans="1:18" ht="33.75">
      <c r="A129" s="9" t="s">
        <v>2715</v>
      </c>
      <c r="B129" s="51" t="s">
        <v>2721</v>
      </c>
      <c r="C129" s="51" t="s">
        <v>2722</v>
      </c>
      <c r="D129" s="10">
        <v>42408</v>
      </c>
      <c r="E129" s="9" t="s">
        <v>2719</v>
      </c>
      <c r="F129" s="9" t="s">
        <v>2720</v>
      </c>
      <c r="G129" s="11">
        <v>1640</v>
      </c>
      <c r="H129" s="11"/>
      <c r="I129" s="97"/>
      <c r="J129" s="8"/>
    </row>
    <row r="130" spans="1:18" ht="33.75">
      <c r="A130" s="9" t="s">
        <v>2715</v>
      </c>
      <c r="B130" s="51" t="s">
        <v>2723</v>
      </c>
      <c r="C130" s="51"/>
      <c r="D130" s="10">
        <v>42411</v>
      </c>
      <c r="E130" s="9" t="s">
        <v>2724</v>
      </c>
      <c r="F130" s="9" t="s">
        <v>1087</v>
      </c>
      <c r="G130" s="11">
        <v>824.5</v>
      </c>
      <c r="H130" s="11"/>
      <c r="I130" s="97"/>
      <c r="J130" s="8"/>
    </row>
    <row r="131" spans="1:18" ht="33.75">
      <c r="A131" s="9" t="s">
        <v>2715</v>
      </c>
      <c r="B131" s="51" t="s">
        <v>2725</v>
      </c>
      <c r="C131" s="51" t="s">
        <v>2728</v>
      </c>
      <c r="D131" s="10">
        <v>42411</v>
      </c>
      <c r="E131" s="9" t="s">
        <v>2726</v>
      </c>
      <c r="F131" s="9" t="s">
        <v>2727</v>
      </c>
      <c r="G131" s="11"/>
      <c r="H131" s="11">
        <v>110</v>
      </c>
      <c r="I131" s="97"/>
      <c r="J131" s="8"/>
    </row>
    <row r="132" spans="1:18" ht="157.5">
      <c r="A132" s="9" t="s">
        <v>2715</v>
      </c>
      <c r="B132" s="51"/>
      <c r="C132" s="51"/>
      <c r="D132" s="10"/>
      <c r="E132" s="9" t="s">
        <v>2729</v>
      </c>
      <c r="F132" s="9"/>
      <c r="G132" s="11"/>
      <c r="H132" s="11"/>
      <c r="I132" s="97"/>
      <c r="J132" s="8"/>
    </row>
    <row r="133" spans="1:18" ht="22.5">
      <c r="A133" s="9" t="s">
        <v>2730</v>
      </c>
      <c r="B133" s="51" t="s">
        <v>2732</v>
      </c>
      <c r="C133" s="51"/>
      <c r="D133" s="10">
        <v>42415</v>
      </c>
      <c r="E133" s="9" t="s">
        <v>2717</v>
      </c>
      <c r="F133" s="9" t="s">
        <v>2731</v>
      </c>
      <c r="G133" s="11">
        <v>140</v>
      </c>
      <c r="H133" s="11"/>
      <c r="I133" s="97"/>
      <c r="J133" s="8"/>
    </row>
    <row r="134" spans="1:18" ht="22.5">
      <c r="A134" s="9" t="s">
        <v>2730</v>
      </c>
      <c r="B134" s="51" t="s">
        <v>2733</v>
      </c>
      <c r="C134" s="51"/>
      <c r="D134" s="10">
        <v>42415</v>
      </c>
      <c r="E134" s="9" t="s">
        <v>2719</v>
      </c>
      <c r="F134" s="9" t="s">
        <v>2731</v>
      </c>
      <c r="G134" s="11">
        <v>300</v>
      </c>
      <c r="H134" s="11">
        <v>300</v>
      </c>
      <c r="I134" s="97"/>
      <c r="J134" s="8"/>
    </row>
    <row r="135" spans="1:18" ht="33.75">
      <c r="A135" s="9" t="s">
        <v>2730</v>
      </c>
      <c r="B135" s="51" t="s">
        <v>2734</v>
      </c>
      <c r="C135" s="51"/>
      <c r="D135" s="10">
        <v>42423</v>
      </c>
      <c r="E135" s="9" t="s">
        <v>2735</v>
      </c>
      <c r="F135" s="9" t="s">
        <v>2736</v>
      </c>
      <c r="G135" s="11">
        <v>601.5</v>
      </c>
      <c r="H135" s="11"/>
      <c r="I135" s="97"/>
      <c r="J135" s="8"/>
    </row>
    <row r="136" spans="1:18" ht="22.5">
      <c r="A136" s="9" t="s">
        <v>2730</v>
      </c>
      <c r="B136" s="51" t="s">
        <v>2746</v>
      </c>
      <c r="C136" s="51"/>
      <c r="D136" s="10">
        <v>42485</v>
      </c>
      <c r="E136" s="9" t="s">
        <v>2747</v>
      </c>
      <c r="F136" s="9" t="s">
        <v>2748</v>
      </c>
      <c r="G136" s="11">
        <v>12.6</v>
      </c>
      <c r="H136" s="11"/>
      <c r="I136" s="97"/>
      <c r="J136" s="8"/>
    </row>
    <row r="137" spans="1:18" ht="22.5">
      <c r="A137" s="9" t="s">
        <v>2730</v>
      </c>
      <c r="B137" s="51" t="s">
        <v>2752</v>
      </c>
      <c r="C137" s="51" t="s">
        <v>2753</v>
      </c>
      <c r="D137" s="10">
        <v>42550</v>
      </c>
      <c r="E137" s="9" t="s">
        <v>2750</v>
      </c>
      <c r="F137" s="9" t="s">
        <v>2749</v>
      </c>
      <c r="G137" s="11">
        <v>220</v>
      </c>
      <c r="H137" s="11"/>
      <c r="I137" s="97"/>
      <c r="J137" s="8"/>
    </row>
    <row r="138" spans="1:18" ht="33.75">
      <c r="A138" s="9" t="s">
        <v>2715</v>
      </c>
      <c r="B138" s="51" t="s">
        <v>2752</v>
      </c>
      <c r="C138" s="51" t="s">
        <v>2753</v>
      </c>
      <c r="D138" s="10">
        <v>42550</v>
      </c>
      <c r="E138" s="9" t="s">
        <v>2751</v>
      </c>
      <c r="F138" s="9" t="s">
        <v>2749</v>
      </c>
      <c r="G138" s="11">
        <v>85</v>
      </c>
      <c r="H138" s="11"/>
      <c r="I138" s="97"/>
      <c r="J138" s="8"/>
    </row>
    <row r="139" spans="1:18" ht="33.75">
      <c r="A139" s="9" t="s">
        <v>2715</v>
      </c>
      <c r="B139" s="51" t="s">
        <v>2755</v>
      </c>
      <c r="C139" s="51" t="s">
        <v>2756</v>
      </c>
      <c r="D139" s="10">
        <v>42566</v>
      </c>
      <c r="E139" s="9" t="s">
        <v>2754</v>
      </c>
      <c r="F139" s="9" t="s">
        <v>2749</v>
      </c>
      <c r="G139" s="11">
        <v>800</v>
      </c>
      <c r="H139" s="11"/>
      <c r="I139" s="97"/>
      <c r="J139" s="8"/>
    </row>
    <row r="140" spans="1:18" ht="33.75">
      <c r="A140" s="9" t="s">
        <v>2715</v>
      </c>
      <c r="B140" s="51" t="s">
        <v>2759</v>
      </c>
      <c r="C140" s="51"/>
      <c r="D140" s="10">
        <v>42619</v>
      </c>
      <c r="E140" s="9" t="s">
        <v>2757</v>
      </c>
      <c r="F140" s="9" t="s">
        <v>2758</v>
      </c>
      <c r="G140" s="11">
        <v>100</v>
      </c>
      <c r="H140" s="11"/>
      <c r="I140" s="97"/>
      <c r="J140" s="8"/>
    </row>
    <row r="141" spans="1:18" ht="33.75">
      <c r="A141" s="9" t="s">
        <v>2715</v>
      </c>
      <c r="B141" s="51" t="s">
        <v>2762</v>
      </c>
      <c r="C141" s="51"/>
      <c r="D141" s="10">
        <v>42619</v>
      </c>
      <c r="E141" s="9" t="s">
        <v>2761</v>
      </c>
      <c r="F141" s="9" t="s">
        <v>2760</v>
      </c>
      <c r="G141" s="11">
        <v>80</v>
      </c>
      <c r="H141" s="11"/>
      <c r="I141" s="97"/>
      <c r="J141" s="8"/>
    </row>
    <row r="142" spans="1:18" ht="33.75">
      <c r="A142" s="9" t="s">
        <v>2715</v>
      </c>
      <c r="B142" s="51" t="s">
        <v>2765</v>
      </c>
      <c r="C142" s="51"/>
      <c r="D142" s="10">
        <v>42619</v>
      </c>
      <c r="E142" s="9" t="s">
        <v>2764</v>
      </c>
      <c r="F142" s="9" t="s">
        <v>2763</v>
      </c>
      <c r="G142" s="11">
        <v>80</v>
      </c>
      <c r="H142" s="11"/>
      <c r="I142" s="97"/>
      <c r="J142" s="8"/>
    </row>
    <row r="143" spans="1:18" ht="33.75">
      <c r="A143" s="9" t="s">
        <v>2715</v>
      </c>
      <c r="B143" s="51" t="s">
        <v>2766</v>
      </c>
      <c r="C143" s="51"/>
      <c r="D143" s="10">
        <v>42620</v>
      </c>
      <c r="E143" s="9" t="s">
        <v>2768</v>
      </c>
      <c r="F143" s="9" t="s">
        <v>2767</v>
      </c>
      <c r="G143" s="11">
        <v>20</v>
      </c>
      <c r="H143" s="11"/>
      <c r="I143" s="97"/>
      <c r="J143" s="8"/>
      <c r="M143" s="98"/>
      <c r="N143" s="98"/>
      <c r="O143" s="98"/>
      <c r="P143" s="98"/>
      <c r="Q143" s="98"/>
      <c r="R143" s="98"/>
    </row>
    <row r="144" spans="1:18" ht="33.75">
      <c r="A144" s="9" t="s">
        <v>2715</v>
      </c>
      <c r="B144" s="51" t="s">
        <v>2769</v>
      </c>
      <c r="C144" s="51"/>
      <c r="D144" s="10">
        <v>42621</v>
      </c>
      <c r="E144" s="9" t="s">
        <v>2770</v>
      </c>
      <c r="F144" s="9" t="s">
        <v>2771</v>
      </c>
      <c r="G144" s="11">
        <v>60</v>
      </c>
      <c r="H144" s="11"/>
      <c r="I144" s="97"/>
      <c r="J144" s="8"/>
      <c r="M144" s="98"/>
      <c r="N144" s="98"/>
      <c r="O144" s="98"/>
      <c r="P144" s="98"/>
      <c r="Q144" s="98"/>
      <c r="R144" s="98"/>
    </row>
    <row r="145" spans="1:18" ht="33.75">
      <c r="A145" s="9" t="s">
        <v>2715</v>
      </c>
      <c r="B145" s="51" t="s">
        <v>2772</v>
      </c>
      <c r="C145" s="51"/>
      <c r="D145" s="10">
        <v>42622</v>
      </c>
      <c r="E145" s="9" t="s">
        <v>2773</v>
      </c>
      <c r="F145" s="9" t="s">
        <v>2774</v>
      </c>
      <c r="G145" s="11">
        <v>40</v>
      </c>
      <c r="H145" s="11"/>
      <c r="I145" s="97"/>
      <c r="J145" s="8"/>
      <c r="M145" s="98"/>
      <c r="N145" s="98"/>
      <c r="O145" s="98"/>
      <c r="P145" s="98"/>
      <c r="Q145" s="98"/>
      <c r="R145" s="98"/>
    </row>
    <row r="146" spans="1:18" ht="33.75">
      <c r="A146" s="9" t="s">
        <v>2715</v>
      </c>
      <c r="B146" s="51" t="s">
        <v>2776</v>
      </c>
      <c r="C146" s="51"/>
      <c r="D146" s="10">
        <v>42659</v>
      </c>
      <c r="E146" s="9" t="s">
        <v>2768</v>
      </c>
      <c r="F146" s="9" t="s">
        <v>2775</v>
      </c>
      <c r="G146" s="11">
        <v>50</v>
      </c>
      <c r="H146" s="11"/>
      <c r="I146" s="97"/>
      <c r="J146" s="8"/>
      <c r="O146" s="98"/>
      <c r="P146" s="98"/>
      <c r="Q146" s="98"/>
      <c r="R146" s="98"/>
    </row>
    <row r="147" spans="1:18" ht="33.75">
      <c r="A147" s="9" t="s">
        <v>2715</v>
      </c>
      <c r="B147" s="51" t="s">
        <v>2777</v>
      </c>
      <c r="C147" s="51"/>
      <c r="D147" s="10">
        <v>42659</v>
      </c>
      <c r="E147" s="9" t="s">
        <v>2778</v>
      </c>
      <c r="F147" s="9" t="s">
        <v>2779</v>
      </c>
      <c r="G147" s="11">
        <v>40</v>
      </c>
      <c r="H147" s="11"/>
      <c r="I147" s="97"/>
      <c r="J147" s="8"/>
      <c r="O147" s="98"/>
      <c r="P147" s="98"/>
      <c r="Q147" s="98"/>
      <c r="R147" s="98"/>
    </row>
    <row r="148" spans="1:18" ht="22.5">
      <c r="A148" s="9" t="s">
        <v>2730</v>
      </c>
      <c r="B148" s="51" t="s">
        <v>2780</v>
      </c>
      <c r="C148" s="51"/>
      <c r="D148" s="10">
        <v>42662</v>
      </c>
      <c r="E148" s="9" t="s">
        <v>2785</v>
      </c>
      <c r="F148" s="9" t="s">
        <v>2781</v>
      </c>
      <c r="G148" s="11">
        <v>400</v>
      </c>
      <c r="H148" s="11"/>
      <c r="I148" s="97"/>
      <c r="J148" s="8"/>
      <c r="O148" s="98"/>
      <c r="P148" s="98"/>
      <c r="Q148" s="98"/>
      <c r="R148" s="98"/>
    </row>
    <row r="149" spans="1:18" ht="22.5">
      <c r="A149" s="9" t="s">
        <v>2730</v>
      </c>
      <c r="B149" s="51" t="s">
        <v>2782</v>
      </c>
      <c r="C149" s="51"/>
      <c r="D149" s="10">
        <v>42662</v>
      </c>
      <c r="E149" s="9" t="s">
        <v>2786</v>
      </c>
      <c r="F149" s="9" t="s">
        <v>2783</v>
      </c>
      <c r="G149" s="11">
        <v>400</v>
      </c>
      <c r="H149" s="11"/>
      <c r="I149" s="97"/>
      <c r="J149" s="8"/>
      <c r="O149" s="98"/>
      <c r="P149" s="98"/>
      <c r="Q149" s="98"/>
      <c r="R149" s="98"/>
    </row>
    <row r="150" spans="1:18" ht="33.75">
      <c r="A150" s="9" t="s">
        <v>2715</v>
      </c>
      <c r="B150" s="51" t="s">
        <v>2784</v>
      </c>
      <c r="C150" s="51"/>
      <c r="D150" s="10">
        <v>42662</v>
      </c>
      <c r="E150" s="9" t="s">
        <v>2789</v>
      </c>
      <c r="F150" s="9" t="s">
        <v>2787</v>
      </c>
      <c r="G150" s="11">
        <v>400</v>
      </c>
      <c r="H150" s="11"/>
      <c r="I150" s="97"/>
      <c r="J150" s="8"/>
      <c r="O150" s="98"/>
      <c r="P150" s="98"/>
      <c r="Q150" s="98"/>
      <c r="R150" s="98"/>
    </row>
    <row r="151" spans="1:18" ht="33.75">
      <c r="A151" s="9" t="s">
        <v>2715</v>
      </c>
      <c r="B151" s="51" t="s">
        <v>2788</v>
      </c>
      <c r="C151" s="51"/>
      <c r="D151" s="10">
        <v>42662</v>
      </c>
      <c r="E151" s="9" t="s">
        <v>2790</v>
      </c>
      <c r="F151" s="9" t="s">
        <v>2791</v>
      </c>
      <c r="G151" s="11">
        <v>400</v>
      </c>
      <c r="H151" s="11"/>
      <c r="I151" s="97"/>
      <c r="J151" s="8"/>
      <c r="O151" s="98"/>
      <c r="P151" s="98"/>
      <c r="Q151" s="98"/>
      <c r="R151" s="98"/>
    </row>
    <row r="152" spans="1:18" ht="12.75">
      <c r="A152" s="9"/>
      <c r="B152" s="51"/>
      <c r="C152" s="51"/>
      <c r="D152" s="10"/>
      <c r="E152" s="9"/>
      <c r="F152" s="9"/>
      <c r="G152" s="11"/>
      <c r="H152" s="11"/>
      <c r="I152" s="97"/>
      <c r="J152" s="8"/>
      <c r="O152" s="98"/>
      <c r="P152" s="98"/>
      <c r="Q152" s="98"/>
      <c r="R152" s="98"/>
    </row>
    <row r="153" spans="1:18" ht="12.75">
      <c r="A153" s="9"/>
      <c r="B153" s="51"/>
      <c r="C153" s="51"/>
      <c r="D153" s="10"/>
      <c r="E153" s="9"/>
      <c r="F153" s="9"/>
      <c r="G153" s="11"/>
      <c r="H153" s="11"/>
      <c r="I153" s="97"/>
      <c r="J153" s="8"/>
    </row>
    <row r="154" spans="1:18" ht="12.75">
      <c r="A154" s="9"/>
      <c r="B154" s="51"/>
      <c r="C154" s="51"/>
      <c r="D154" s="10"/>
      <c r="E154" s="9"/>
      <c r="F154" s="9"/>
      <c r="G154" s="11"/>
      <c r="H154" s="11"/>
      <c r="I154" s="97"/>
      <c r="J154" s="8"/>
    </row>
    <row r="155" spans="1:18" ht="12.75">
      <c r="A155" s="9"/>
      <c r="B155" s="51"/>
      <c r="C155" s="51"/>
      <c r="D155" s="10"/>
      <c r="E155" s="9"/>
      <c r="F155" s="9"/>
      <c r="G155" s="11"/>
      <c r="H155" s="11"/>
      <c r="I155" s="97"/>
      <c r="J155" s="8"/>
    </row>
    <row r="156" spans="1:18" ht="12.75">
      <c r="A156" s="9"/>
      <c r="B156" s="51"/>
      <c r="C156" s="51"/>
      <c r="D156" s="10"/>
      <c r="E156" s="9"/>
      <c r="F156" s="9"/>
      <c r="G156" s="11"/>
      <c r="H156" s="11"/>
      <c r="I156" s="97"/>
      <c r="J156" s="8"/>
    </row>
    <row r="157" spans="1:18" ht="12.75">
      <c r="A157" s="9"/>
      <c r="B157" s="51"/>
      <c r="C157" s="51"/>
      <c r="D157" s="10"/>
      <c r="E157" s="9"/>
      <c r="F157" s="9"/>
      <c r="G157" s="11"/>
      <c r="H157" s="11"/>
      <c r="I157" s="97"/>
      <c r="J157" s="8"/>
    </row>
    <row r="158" spans="1:18" ht="12.75">
      <c r="A158" s="9"/>
      <c r="B158" s="51"/>
      <c r="C158" s="51"/>
      <c r="D158" s="10"/>
      <c r="E158" s="9"/>
      <c r="F158" s="9"/>
      <c r="G158" s="11"/>
      <c r="H158" s="11"/>
      <c r="I158" s="97"/>
      <c r="J158" s="8"/>
    </row>
    <row r="159" spans="1:18">
      <c r="A159" s="9"/>
      <c r="B159" s="51"/>
      <c r="C159" s="51"/>
      <c r="D159" s="10"/>
      <c r="E159" s="9"/>
      <c r="F159" s="9"/>
      <c r="G159" s="11"/>
      <c r="H159" s="11"/>
    </row>
    <row r="160" spans="1:18">
      <c r="A160" s="9"/>
      <c r="B160" s="51"/>
      <c r="C160" s="51"/>
      <c r="D160" s="10"/>
      <c r="E160" s="9"/>
      <c r="F160" s="9"/>
      <c r="G160" s="11"/>
      <c r="H160" s="11"/>
    </row>
    <row r="161" spans="1:8">
      <c r="A161" s="9"/>
      <c r="B161" s="51"/>
      <c r="C161" s="51"/>
      <c r="D161" s="10"/>
      <c r="E161" s="9"/>
      <c r="F161" s="9"/>
      <c r="G161" s="11"/>
      <c r="H161" s="11"/>
    </row>
    <row r="162" spans="1:8">
      <c r="A162" s="9"/>
      <c r="B162" s="51"/>
      <c r="C162" s="51"/>
      <c r="D162" s="10"/>
      <c r="E162" s="9"/>
      <c r="F162" s="9"/>
      <c r="G162" s="11"/>
      <c r="H162" s="11"/>
    </row>
    <row r="163" spans="1:8">
      <c r="A163" s="9"/>
      <c r="B163" s="51"/>
      <c r="C163" s="51"/>
      <c r="D163" s="10"/>
      <c r="E163" s="9"/>
      <c r="F163" s="9"/>
      <c r="G163" s="11"/>
      <c r="H163" s="11"/>
    </row>
    <row r="164" spans="1:8">
      <c r="A164" s="9"/>
      <c r="B164" s="51"/>
      <c r="C164" s="51"/>
      <c r="D164" s="10"/>
      <c r="E164" s="9"/>
      <c r="F164" s="9"/>
      <c r="G164" s="11"/>
      <c r="H164" s="11"/>
    </row>
    <row r="165" spans="1:8">
      <c r="A165" s="9"/>
      <c r="B165" s="51"/>
      <c r="C165" s="51"/>
      <c r="D165" s="10"/>
      <c r="E165" s="9"/>
      <c r="F165" s="9"/>
      <c r="G165" s="11"/>
      <c r="H165" s="11"/>
    </row>
    <row r="166" spans="1:8">
      <c r="A166" s="9"/>
      <c r="B166" s="51"/>
      <c r="C166" s="51"/>
      <c r="D166" s="10"/>
      <c r="E166" s="9"/>
      <c r="F166" s="9"/>
      <c r="G166" s="11"/>
      <c r="H166" s="11"/>
    </row>
    <row r="167" spans="1:8">
      <c r="A167" s="9"/>
      <c r="B167" s="51"/>
      <c r="C167" s="51"/>
      <c r="D167" s="10"/>
      <c r="E167" s="9"/>
      <c r="F167" s="9"/>
      <c r="G167" s="11"/>
      <c r="H167" s="11"/>
    </row>
    <row r="168" spans="1:8">
      <c r="A168" s="9"/>
      <c r="B168" s="51"/>
      <c r="C168" s="51"/>
      <c r="D168" s="10"/>
      <c r="E168" s="9"/>
      <c r="F168" s="9"/>
      <c r="G168" s="11"/>
      <c r="H168" s="11"/>
    </row>
    <row r="169" spans="1:8">
      <c r="A169" s="9"/>
      <c r="B169" s="51"/>
      <c r="C169" s="51"/>
      <c r="D169" s="10"/>
      <c r="E169" s="9"/>
      <c r="F169" s="9"/>
      <c r="G169" s="11"/>
      <c r="H169" s="11"/>
    </row>
    <row r="170" spans="1:8">
      <c r="A170" s="9"/>
      <c r="B170" s="51"/>
      <c r="C170" s="51"/>
      <c r="D170" s="10"/>
      <c r="E170" s="9"/>
      <c r="F170" s="9"/>
      <c r="G170" s="11"/>
      <c r="H170" s="11"/>
    </row>
    <row r="171" spans="1:8">
      <c r="A171" s="9"/>
      <c r="B171" s="51"/>
      <c r="C171" s="51"/>
      <c r="D171" s="10"/>
      <c r="E171" s="9"/>
      <c r="F171" s="9"/>
      <c r="G171" s="11"/>
      <c r="H171" s="11"/>
    </row>
    <row r="172" spans="1:8">
      <c r="A172" s="9"/>
      <c r="B172" s="51"/>
      <c r="C172" s="51"/>
      <c r="D172" s="10"/>
      <c r="E172" s="9"/>
      <c r="F172" s="9"/>
      <c r="G172" s="11"/>
      <c r="H172" s="11"/>
    </row>
    <row r="173" spans="1:8">
      <c r="A173" s="9"/>
      <c r="B173" s="51"/>
      <c r="C173" s="51"/>
      <c r="D173" s="10"/>
      <c r="E173" s="9"/>
      <c r="F173" s="9"/>
      <c r="G173" s="11"/>
      <c r="H173" s="11"/>
    </row>
    <row r="174" spans="1:8">
      <c r="A174" s="9"/>
      <c r="B174" s="51"/>
      <c r="C174" s="51"/>
      <c r="D174" s="10"/>
      <c r="E174" s="9"/>
      <c r="F174" s="9"/>
      <c r="G174" s="11"/>
      <c r="H174" s="11"/>
    </row>
    <row r="175" spans="1:8">
      <c r="A175" s="9"/>
      <c r="B175" s="51"/>
      <c r="C175" s="51"/>
      <c r="D175" s="10"/>
      <c r="E175" s="9"/>
      <c r="F175" s="9"/>
      <c r="G175" s="11"/>
      <c r="H175" s="11"/>
    </row>
    <row r="176" spans="1:8">
      <c r="A176" s="9"/>
      <c r="B176" s="51"/>
      <c r="C176" s="51"/>
      <c r="D176" s="10"/>
      <c r="E176" s="9"/>
      <c r="F176" s="9"/>
      <c r="G176" s="11"/>
      <c r="H176" s="11"/>
    </row>
    <row r="177" spans="1:8">
      <c r="A177" s="9"/>
      <c r="B177" s="51"/>
      <c r="C177" s="51"/>
      <c r="D177" s="10"/>
      <c r="E177" s="9"/>
      <c r="F177" s="9"/>
      <c r="G177" s="11"/>
      <c r="H177" s="11"/>
    </row>
    <row r="178" spans="1:8">
      <c r="A178" s="9"/>
      <c r="B178" s="51"/>
      <c r="C178" s="51"/>
      <c r="D178" s="10"/>
      <c r="E178" s="9"/>
      <c r="F178" s="9"/>
      <c r="G178" s="11"/>
      <c r="H178" s="11"/>
    </row>
    <row r="179" spans="1:8">
      <c r="A179" s="9"/>
      <c r="B179" s="51"/>
      <c r="C179" s="51"/>
      <c r="D179" s="10"/>
      <c r="E179" s="9"/>
      <c r="F179" s="9"/>
      <c r="G179" s="11"/>
      <c r="H179" s="11"/>
    </row>
    <row r="180" spans="1:8">
      <c r="A180" s="9"/>
      <c r="B180" s="51"/>
      <c r="C180" s="51"/>
      <c r="D180" s="10"/>
      <c r="E180" s="9"/>
      <c r="F180" s="9"/>
      <c r="G180" s="11"/>
      <c r="H180" s="11"/>
    </row>
    <row r="181" spans="1:8">
      <c r="A181" s="9"/>
      <c r="B181" s="51"/>
      <c r="C181" s="51"/>
      <c r="D181" s="10"/>
      <c r="E181" s="9"/>
      <c r="F181" s="9"/>
      <c r="G181" s="11"/>
      <c r="H181" s="11"/>
    </row>
    <row r="182" spans="1:8">
      <c r="A182" s="9"/>
      <c r="B182" s="51"/>
      <c r="C182" s="51"/>
      <c r="D182" s="10"/>
      <c r="E182" s="9"/>
      <c r="F182" s="9"/>
      <c r="G182" s="11"/>
      <c r="H182" s="11"/>
    </row>
    <row r="183" spans="1:8">
      <c r="A183" s="9"/>
      <c r="B183" s="51"/>
      <c r="C183" s="51"/>
      <c r="D183" s="10"/>
      <c r="E183" s="9"/>
      <c r="F183" s="9"/>
      <c r="G183" s="11"/>
      <c r="H183" s="11"/>
    </row>
    <row r="184" spans="1:8">
      <c r="A184" s="9"/>
      <c r="B184" s="51"/>
      <c r="C184" s="51"/>
      <c r="D184" s="10"/>
      <c r="E184" s="9"/>
      <c r="F184" s="9"/>
      <c r="G184" s="11"/>
      <c r="H184" s="11"/>
    </row>
    <row r="185" spans="1:8">
      <c r="A185" s="9"/>
      <c r="B185" s="51"/>
      <c r="C185" s="51"/>
      <c r="D185" s="10"/>
      <c r="E185" s="9"/>
      <c r="F185" s="9"/>
      <c r="G185" s="11"/>
      <c r="H185" s="11"/>
    </row>
    <row r="186" spans="1:8">
      <c r="A186" s="9"/>
      <c r="B186" s="51"/>
      <c r="C186" s="51"/>
      <c r="D186" s="10"/>
      <c r="E186" s="9"/>
      <c r="F186" s="9"/>
      <c r="G186" s="11"/>
      <c r="H186" s="11"/>
    </row>
    <row r="187" spans="1:8">
      <c r="A187" s="9"/>
      <c r="B187" s="51"/>
      <c r="C187" s="51"/>
      <c r="D187" s="10"/>
      <c r="E187" s="9"/>
      <c r="F187" s="9"/>
      <c r="G187" s="11"/>
      <c r="H187" s="11"/>
    </row>
    <row r="188" spans="1:8">
      <c r="A188" s="9"/>
      <c r="B188" s="51"/>
      <c r="C188" s="51"/>
      <c r="D188" s="10"/>
      <c r="E188" s="9"/>
      <c r="F188" s="9"/>
      <c r="G188" s="11"/>
      <c r="H188" s="11"/>
    </row>
    <row r="189" spans="1:8">
      <c r="A189" s="9"/>
      <c r="B189" s="51"/>
      <c r="C189" s="51"/>
      <c r="D189" s="10"/>
      <c r="E189" s="9"/>
      <c r="F189" s="9"/>
      <c r="G189" s="11"/>
      <c r="H189" s="11"/>
    </row>
    <row r="190" spans="1:8">
      <c r="A190" s="9"/>
      <c r="B190" s="51"/>
      <c r="C190" s="51"/>
      <c r="D190" s="10"/>
      <c r="E190" s="9"/>
      <c r="F190" s="9"/>
      <c r="G190" s="11"/>
      <c r="H190" s="11"/>
    </row>
    <row r="191" spans="1:8">
      <c r="A191" s="9"/>
      <c r="B191" s="51"/>
      <c r="C191" s="51"/>
      <c r="D191" s="10"/>
      <c r="E191" s="9"/>
      <c r="F191" s="9"/>
      <c r="G191" s="11"/>
      <c r="H191" s="11"/>
    </row>
    <row r="192" spans="1:8">
      <c r="A192" s="9"/>
      <c r="B192" s="51"/>
      <c r="C192" s="51"/>
      <c r="D192" s="10"/>
      <c r="E192" s="9"/>
      <c r="F192" s="9"/>
      <c r="G192" s="11"/>
      <c r="H192" s="11"/>
    </row>
    <row r="193" spans="1:8">
      <c r="A193" s="9"/>
      <c r="B193" s="51"/>
      <c r="C193" s="51"/>
      <c r="D193" s="10"/>
      <c r="E193" s="9"/>
      <c r="F193" s="9"/>
      <c r="G193" s="11"/>
      <c r="H193" s="11"/>
    </row>
    <row r="194" spans="1:8">
      <c r="A194" s="9"/>
      <c r="B194" s="51"/>
      <c r="C194" s="51"/>
      <c r="D194" s="10"/>
      <c r="E194" s="9"/>
      <c r="F194" s="9"/>
      <c r="G194" s="11"/>
      <c r="H194" s="11"/>
    </row>
    <row r="195" spans="1:8">
      <c r="A195" s="9"/>
      <c r="B195" s="51"/>
      <c r="C195" s="51"/>
      <c r="D195" s="10"/>
      <c r="E195" s="9"/>
      <c r="F195" s="9"/>
      <c r="G195" s="11"/>
      <c r="H195" s="11"/>
    </row>
    <row r="196" spans="1:8">
      <c r="A196" s="9"/>
      <c r="B196" s="51"/>
      <c r="C196" s="51"/>
      <c r="D196" s="10"/>
      <c r="E196" s="9"/>
      <c r="F196" s="9"/>
      <c r="G196" s="11"/>
      <c r="H196" s="11"/>
    </row>
    <row r="197" spans="1:8">
      <c r="A197" s="9"/>
      <c r="B197" s="51"/>
      <c r="C197" s="51"/>
      <c r="D197" s="10"/>
      <c r="E197" s="9"/>
      <c r="F197" s="9"/>
      <c r="G197" s="11"/>
      <c r="H197" s="11"/>
    </row>
    <row r="198" spans="1:8">
      <c r="A198" s="9"/>
      <c r="B198" s="51"/>
      <c r="C198" s="51"/>
      <c r="D198" s="10"/>
      <c r="E198" s="9"/>
      <c r="F198" s="9"/>
      <c r="G198" s="11"/>
      <c r="H198" s="11"/>
    </row>
    <row r="199" spans="1:8">
      <c r="A199" s="9"/>
      <c r="B199" s="51"/>
      <c r="C199" s="51"/>
      <c r="D199" s="10"/>
      <c r="E199" s="9"/>
      <c r="F199" s="9"/>
      <c r="G199" s="11"/>
      <c r="H199" s="11"/>
    </row>
    <row r="200" spans="1:8">
      <c r="A200" s="9"/>
      <c r="B200" s="51"/>
      <c r="C200" s="51"/>
      <c r="D200" s="10"/>
      <c r="E200" s="9"/>
      <c r="F200" s="9"/>
      <c r="G200" s="11"/>
      <c r="H200" s="11"/>
    </row>
    <row r="201" spans="1:8">
      <c r="A201" s="9"/>
      <c r="B201" s="51"/>
      <c r="C201" s="51"/>
      <c r="D201" s="10"/>
      <c r="E201" s="9"/>
      <c r="F201" s="9"/>
      <c r="G201" s="11"/>
      <c r="H201" s="11"/>
    </row>
    <row r="202" spans="1:8">
      <c r="A202" s="9"/>
      <c r="B202" s="51"/>
      <c r="C202" s="51"/>
      <c r="D202" s="10"/>
      <c r="E202" s="9"/>
      <c r="F202" s="9"/>
      <c r="G202" s="11"/>
      <c r="H202" s="11"/>
    </row>
    <row r="203" spans="1:8">
      <c r="A203" s="9"/>
      <c r="B203" s="51"/>
      <c r="C203" s="51"/>
      <c r="D203" s="10"/>
      <c r="E203" s="9"/>
      <c r="F203" s="9"/>
      <c r="G203" s="11"/>
      <c r="H203" s="11"/>
    </row>
    <row r="204" spans="1:8">
      <c r="A204" s="9"/>
      <c r="B204" s="51"/>
      <c r="C204" s="51"/>
      <c r="D204" s="10"/>
      <c r="E204" s="9"/>
      <c r="F204" s="9"/>
      <c r="G204" s="11"/>
      <c r="H204" s="11"/>
    </row>
    <row r="205" spans="1:8">
      <c r="A205" s="9"/>
      <c r="B205" s="51"/>
      <c r="C205" s="51"/>
      <c r="D205" s="10"/>
      <c r="E205" s="9"/>
      <c r="F205" s="9"/>
      <c r="G205" s="11"/>
      <c r="H205" s="11"/>
    </row>
    <row r="206" spans="1:8">
      <c r="A206" s="9"/>
      <c r="B206" s="51"/>
      <c r="C206" s="51"/>
      <c r="D206" s="10"/>
      <c r="E206" s="9"/>
      <c r="F206" s="9"/>
      <c r="G206" s="11"/>
      <c r="H206" s="11"/>
    </row>
    <row r="207" spans="1:8">
      <c r="A207" s="9"/>
      <c r="B207" s="51"/>
      <c r="C207" s="51"/>
      <c r="D207" s="10"/>
      <c r="E207" s="9"/>
      <c r="F207" s="9"/>
      <c r="G207" s="11"/>
      <c r="H207" s="11"/>
    </row>
    <row r="208" spans="1:8">
      <c r="A208" s="9"/>
      <c r="B208" s="51"/>
      <c r="C208" s="51"/>
      <c r="D208" s="10"/>
      <c r="E208" s="9"/>
      <c r="F208" s="9"/>
      <c r="G208" s="11"/>
      <c r="H208" s="11"/>
    </row>
    <row r="209" spans="1:8">
      <c r="A209" s="9"/>
      <c r="B209" s="51"/>
      <c r="C209" s="51"/>
      <c r="D209" s="10"/>
      <c r="E209" s="9"/>
      <c r="F209" s="9"/>
      <c r="G209" s="11"/>
      <c r="H209" s="11"/>
    </row>
    <row r="210" spans="1:8">
      <c r="A210" s="9"/>
      <c r="B210" s="51"/>
      <c r="C210" s="51"/>
      <c r="D210" s="10"/>
      <c r="E210" s="9"/>
      <c r="F210" s="9"/>
      <c r="G210" s="11"/>
      <c r="H210" s="11"/>
    </row>
    <row r="211" spans="1:8">
      <c r="A211" s="9"/>
      <c r="B211" s="51"/>
      <c r="C211" s="51"/>
      <c r="D211" s="10"/>
      <c r="E211" s="9"/>
      <c r="F211" s="9"/>
      <c r="G211" s="11"/>
      <c r="H211" s="11"/>
    </row>
    <row r="212" spans="1:8">
      <c r="A212" s="9"/>
      <c r="B212" s="51"/>
      <c r="C212" s="51"/>
      <c r="D212" s="10"/>
      <c r="E212" s="9"/>
      <c r="F212" s="9"/>
      <c r="G212" s="11"/>
      <c r="H212" s="11"/>
    </row>
    <row r="213" spans="1:8">
      <c r="A213" s="9"/>
      <c r="B213" s="51"/>
      <c r="C213" s="51"/>
      <c r="D213" s="10"/>
      <c r="E213" s="9"/>
      <c r="F213" s="9"/>
      <c r="G213" s="11"/>
      <c r="H213" s="11"/>
    </row>
    <row r="214" spans="1:8">
      <c r="A214" s="9"/>
      <c r="B214" s="51"/>
      <c r="C214" s="51"/>
      <c r="D214" s="10"/>
      <c r="E214" s="9"/>
      <c r="F214" s="9"/>
      <c r="G214" s="11"/>
      <c r="H214" s="11"/>
    </row>
    <row r="215" spans="1:8">
      <c r="A215" s="9"/>
      <c r="B215" s="51"/>
      <c r="C215" s="51"/>
      <c r="D215" s="10"/>
      <c r="E215" s="9"/>
      <c r="F215" s="9"/>
      <c r="G215" s="11"/>
      <c r="H215" s="11"/>
    </row>
    <row r="216" spans="1:8">
      <c r="A216" s="9"/>
      <c r="B216" s="51"/>
      <c r="C216" s="51"/>
      <c r="D216" s="10"/>
      <c r="E216" s="9"/>
      <c r="F216" s="9"/>
      <c r="G216" s="11"/>
      <c r="H216" s="11"/>
    </row>
    <row r="217" spans="1:8">
      <c r="A217" s="9"/>
      <c r="B217" s="51"/>
      <c r="C217" s="51"/>
      <c r="D217" s="10"/>
      <c r="E217" s="9"/>
      <c r="F217" s="9"/>
      <c r="G217" s="11"/>
      <c r="H217" s="11"/>
    </row>
    <row r="218" spans="1:8">
      <c r="A218" s="9"/>
      <c r="B218" s="51"/>
      <c r="C218" s="51"/>
      <c r="D218" s="10"/>
      <c r="E218" s="9"/>
      <c r="F218" s="9"/>
      <c r="G218" s="11"/>
      <c r="H218" s="11"/>
    </row>
    <row r="219" spans="1:8">
      <c r="A219" s="9"/>
      <c r="B219" s="51"/>
      <c r="C219" s="51"/>
      <c r="D219" s="10"/>
      <c r="E219" s="9"/>
      <c r="F219" s="9"/>
      <c r="G219" s="11"/>
      <c r="H219" s="11"/>
    </row>
    <row r="220" spans="1:8">
      <c r="A220" s="9"/>
      <c r="B220" s="51"/>
      <c r="C220" s="51"/>
      <c r="D220" s="10"/>
      <c r="E220" s="9"/>
      <c r="F220" s="9"/>
      <c r="G220" s="11"/>
      <c r="H220" s="11"/>
    </row>
    <row r="221" spans="1:8">
      <c r="A221" s="9"/>
      <c r="B221" s="51"/>
      <c r="C221" s="51"/>
      <c r="D221" s="10"/>
      <c r="E221" s="9"/>
      <c r="F221" s="9"/>
      <c r="G221" s="11"/>
      <c r="H221" s="11"/>
    </row>
    <row r="222" spans="1:8">
      <c r="A222" s="9"/>
      <c r="B222" s="51"/>
      <c r="C222" s="51"/>
      <c r="D222" s="10"/>
      <c r="E222" s="9"/>
      <c r="F222" s="9"/>
      <c r="G222" s="11"/>
      <c r="H222" s="11"/>
    </row>
    <row r="223" spans="1:8">
      <c r="A223" s="9"/>
      <c r="B223" s="51"/>
      <c r="C223" s="51"/>
      <c r="D223" s="10"/>
      <c r="E223" s="9"/>
      <c r="F223" s="9"/>
      <c r="G223" s="11"/>
      <c r="H223" s="11"/>
    </row>
    <row r="224" spans="1:8">
      <c r="A224" s="9"/>
      <c r="B224" s="51"/>
      <c r="C224" s="51"/>
      <c r="D224" s="10"/>
      <c r="E224" s="9"/>
      <c r="F224" s="9"/>
      <c r="G224" s="11"/>
      <c r="H224" s="11"/>
    </row>
    <row r="225" spans="1:8">
      <c r="A225" s="9"/>
      <c r="B225" s="51"/>
      <c r="C225" s="51"/>
      <c r="D225" s="10"/>
      <c r="E225" s="9"/>
      <c r="F225" s="9"/>
      <c r="G225" s="11"/>
      <c r="H225" s="11"/>
    </row>
    <row r="226" spans="1:8">
      <c r="A226" s="9"/>
      <c r="B226" s="51"/>
      <c r="C226" s="51"/>
      <c r="D226" s="10"/>
      <c r="E226" s="9"/>
      <c r="F226" s="9"/>
      <c r="G226" s="11"/>
      <c r="H226" s="11"/>
    </row>
    <row r="227" spans="1:8">
      <c r="A227" s="9"/>
      <c r="B227" s="51"/>
      <c r="C227" s="51"/>
      <c r="D227" s="10"/>
      <c r="E227" s="9"/>
      <c r="F227" s="9"/>
      <c r="G227" s="11"/>
      <c r="H227" s="11"/>
    </row>
    <row r="228" spans="1:8">
      <c r="A228" s="9"/>
      <c r="B228" s="51"/>
      <c r="C228" s="51"/>
      <c r="D228" s="10"/>
      <c r="E228" s="9"/>
      <c r="F228" s="9"/>
      <c r="G228" s="11"/>
      <c r="H228" s="11"/>
    </row>
    <row r="229" spans="1:8">
      <c r="A229" s="9"/>
      <c r="B229" s="51"/>
      <c r="C229" s="51"/>
      <c r="D229" s="10"/>
      <c r="E229" s="9"/>
      <c r="F229" s="9"/>
      <c r="G229" s="11"/>
      <c r="H229" s="11"/>
    </row>
    <row r="230" spans="1:8">
      <c r="A230" s="9"/>
      <c r="B230" s="51"/>
      <c r="C230" s="51"/>
      <c r="D230" s="10"/>
      <c r="E230" s="9"/>
      <c r="F230" s="9"/>
      <c r="G230" s="11"/>
      <c r="H230" s="11"/>
    </row>
    <row r="231" spans="1:8">
      <c r="A231" s="9"/>
      <c r="B231" s="51"/>
      <c r="C231" s="51"/>
      <c r="D231" s="10"/>
      <c r="E231" s="9"/>
      <c r="F231" s="9"/>
      <c r="G231" s="11"/>
      <c r="H231" s="11"/>
    </row>
    <row r="232" spans="1:8">
      <c r="A232" s="9"/>
      <c r="B232" s="51"/>
      <c r="C232" s="51"/>
      <c r="D232" s="10"/>
      <c r="E232" s="9"/>
      <c r="F232" s="9"/>
      <c r="G232" s="11"/>
      <c r="H232" s="11"/>
    </row>
    <row r="233" spans="1:8">
      <c r="A233" s="9"/>
      <c r="B233" s="51"/>
      <c r="C233" s="51"/>
      <c r="D233" s="10"/>
      <c r="E233" s="9"/>
      <c r="F233" s="9"/>
      <c r="G233" s="11"/>
      <c r="H233" s="11"/>
    </row>
    <row r="234" spans="1:8">
      <c r="A234" s="9"/>
      <c r="B234" s="51"/>
      <c r="C234" s="51"/>
      <c r="D234" s="10"/>
      <c r="E234" s="9"/>
      <c r="F234" s="9"/>
      <c r="G234" s="11"/>
      <c r="H234" s="11"/>
    </row>
    <row r="235" spans="1:8">
      <c r="A235" s="9"/>
      <c r="B235" s="51"/>
      <c r="C235" s="51"/>
      <c r="D235" s="10"/>
      <c r="E235" s="9"/>
      <c r="F235" s="9"/>
      <c r="G235" s="11"/>
      <c r="H235" s="11"/>
    </row>
    <row r="236" spans="1:8">
      <c r="A236" s="9"/>
      <c r="B236" s="51"/>
      <c r="C236" s="51"/>
      <c r="D236" s="10"/>
      <c r="E236" s="9"/>
      <c r="F236" s="9"/>
      <c r="G236" s="11"/>
      <c r="H236" s="11"/>
    </row>
    <row r="237" spans="1:8">
      <c r="A237" s="9"/>
      <c r="B237" s="51"/>
      <c r="C237" s="51"/>
      <c r="D237" s="10"/>
      <c r="E237" s="9"/>
      <c r="F237" s="9"/>
      <c r="G237" s="11"/>
      <c r="H237" s="11"/>
    </row>
    <row r="238" spans="1:8">
      <c r="A238" s="9"/>
      <c r="B238" s="51"/>
      <c r="C238" s="51"/>
      <c r="D238" s="10"/>
      <c r="E238" s="9"/>
      <c r="F238" s="9"/>
      <c r="G238" s="11"/>
      <c r="H238" s="11"/>
    </row>
    <row r="239" spans="1:8">
      <c r="A239" s="9"/>
      <c r="B239" s="51"/>
      <c r="C239" s="51"/>
      <c r="D239" s="10"/>
      <c r="E239" s="9"/>
      <c r="F239" s="9"/>
      <c r="G239" s="11"/>
      <c r="H239" s="11"/>
    </row>
    <row r="240" spans="1:8">
      <c r="A240" s="9"/>
      <c r="B240" s="51"/>
      <c r="C240" s="51"/>
      <c r="D240" s="10"/>
      <c r="E240" s="9"/>
      <c r="F240" s="9"/>
      <c r="G240" s="11"/>
      <c r="H240" s="11"/>
    </row>
    <row r="241" spans="1:8">
      <c r="A241" s="9"/>
      <c r="B241" s="51"/>
      <c r="C241" s="51"/>
      <c r="D241" s="10"/>
      <c r="E241" s="9"/>
      <c r="F241" s="9"/>
      <c r="G241" s="11"/>
      <c r="H241" s="11"/>
    </row>
    <row r="242" spans="1:8">
      <c r="A242" s="9"/>
      <c r="B242" s="51"/>
      <c r="C242" s="51"/>
      <c r="D242" s="10"/>
      <c r="E242" s="9"/>
      <c r="F242" s="9"/>
      <c r="G242" s="11"/>
      <c r="H242" s="11"/>
    </row>
    <row r="243" spans="1:8">
      <c r="A243" s="9"/>
      <c r="B243" s="51"/>
      <c r="C243" s="51"/>
      <c r="D243" s="10"/>
      <c r="E243" s="9"/>
      <c r="F243" s="9"/>
      <c r="G243" s="11"/>
      <c r="H243" s="11"/>
    </row>
    <row r="244" spans="1:8">
      <c r="A244" s="9"/>
      <c r="B244" s="51"/>
      <c r="C244" s="51"/>
      <c r="D244" s="10"/>
      <c r="E244" s="9"/>
      <c r="F244" s="9"/>
      <c r="G244" s="11"/>
      <c r="H244" s="11"/>
    </row>
    <row r="245" spans="1:8">
      <c r="A245" s="9"/>
      <c r="B245" s="51"/>
      <c r="C245" s="51"/>
      <c r="D245" s="10"/>
      <c r="E245" s="9"/>
      <c r="F245" s="9"/>
      <c r="G245" s="11"/>
      <c r="H245" s="11"/>
    </row>
    <row r="246" spans="1:8">
      <c r="A246" s="9"/>
      <c r="B246" s="51"/>
      <c r="C246" s="51"/>
      <c r="D246" s="10"/>
      <c r="E246" s="9"/>
      <c r="F246" s="9"/>
      <c r="G246" s="11"/>
      <c r="H246" s="11"/>
    </row>
    <row r="247" spans="1:8">
      <c r="A247" s="9"/>
      <c r="B247" s="51"/>
      <c r="C247" s="51"/>
      <c r="D247" s="10"/>
      <c r="E247" s="9"/>
      <c r="F247" s="9"/>
      <c r="G247" s="11"/>
      <c r="H247" s="11"/>
    </row>
    <row r="248" spans="1:8">
      <c r="A248" s="9"/>
      <c r="B248" s="51"/>
      <c r="C248" s="51"/>
      <c r="D248" s="10"/>
      <c r="E248" s="9"/>
      <c r="F248" s="9"/>
      <c r="G248" s="11"/>
      <c r="H248" s="11"/>
    </row>
    <row r="249" spans="1:8">
      <c r="A249" s="9"/>
      <c r="B249" s="51"/>
      <c r="C249" s="51"/>
      <c r="D249" s="10"/>
      <c r="E249" s="9"/>
      <c r="F249" s="9"/>
      <c r="G249" s="11"/>
      <c r="H249" s="11"/>
    </row>
    <row r="250" spans="1:8">
      <c r="A250" s="9"/>
      <c r="B250" s="51"/>
      <c r="C250" s="51"/>
      <c r="D250" s="10"/>
      <c r="E250" s="9"/>
      <c r="F250" s="9"/>
      <c r="G250" s="11"/>
      <c r="H250" s="11"/>
    </row>
    <row r="251" spans="1:8">
      <c r="A251" s="9"/>
      <c r="B251" s="51"/>
      <c r="C251" s="51"/>
      <c r="D251" s="10"/>
      <c r="E251" s="9"/>
      <c r="F251" s="9"/>
      <c r="G251" s="11"/>
      <c r="H251" s="11"/>
    </row>
    <row r="252" spans="1:8">
      <c r="A252" s="9"/>
      <c r="B252" s="51"/>
      <c r="C252" s="51"/>
      <c r="D252" s="10"/>
      <c r="E252" s="9"/>
      <c r="F252" s="9"/>
      <c r="G252" s="11"/>
      <c r="H252" s="11"/>
    </row>
    <row r="253" spans="1:8">
      <c r="A253" s="9"/>
      <c r="B253" s="51"/>
      <c r="C253" s="51"/>
      <c r="D253" s="10"/>
      <c r="E253" s="9"/>
      <c r="F253" s="9"/>
      <c r="G253" s="11"/>
      <c r="H253" s="11"/>
    </row>
    <row r="254" spans="1:8">
      <c r="A254" s="9"/>
      <c r="B254" s="51"/>
      <c r="C254" s="51"/>
      <c r="D254" s="10"/>
      <c r="E254" s="9"/>
      <c r="F254" s="9"/>
      <c r="G254" s="11"/>
      <c r="H254" s="11"/>
    </row>
    <row r="255" spans="1:8">
      <c r="A255" s="9"/>
      <c r="B255" s="51"/>
      <c r="C255" s="51"/>
      <c r="D255" s="10"/>
      <c r="E255" s="9"/>
      <c r="F255" s="9"/>
      <c r="G255" s="11"/>
      <c r="H255" s="11"/>
    </row>
    <row r="256" spans="1:8">
      <c r="A256" s="9"/>
      <c r="B256" s="51"/>
      <c r="C256" s="51"/>
      <c r="D256" s="10"/>
      <c r="E256" s="9"/>
      <c r="F256" s="9"/>
      <c r="G256" s="11"/>
      <c r="H256" s="11"/>
    </row>
    <row r="257" spans="1:8">
      <c r="A257" s="9"/>
      <c r="B257" s="51"/>
      <c r="C257" s="51"/>
      <c r="D257" s="10"/>
      <c r="E257" s="9"/>
      <c r="F257" s="9"/>
      <c r="G257" s="11"/>
      <c r="H257" s="11"/>
    </row>
    <row r="258" spans="1:8">
      <c r="A258" s="9"/>
      <c r="B258" s="51"/>
      <c r="C258" s="51"/>
      <c r="D258" s="10"/>
      <c r="E258" s="9"/>
      <c r="F258" s="9"/>
      <c r="G258" s="11"/>
      <c r="H258" s="11"/>
    </row>
    <row r="259" spans="1:8">
      <c r="A259" s="9"/>
      <c r="B259" s="51"/>
      <c r="C259" s="51"/>
      <c r="D259" s="10"/>
      <c r="E259" s="9"/>
      <c r="F259" s="9"/>
      <c r="G259" s="11"/>
      <c r="H259" s="11"/>
    </row>
    <row r="260" spans="1:8">
      <c r="A260" s="9"/>
      <c r="B260" s="51"/>
      <c r="C260" s="51"/>
      <c r="D260" s="10"/>
      <c r="E260" s="9"/>
      <c r="F260" s="9"/>
      <c r="G260" s="11"/>
      <c r="H260" s="11"/>
    </row>
    <row r="261" spans="1:8">
      <c r="A261" s="9"/>
      <c r="B261" s="51"/>
      <c r="C261" s="51"/>
      <c r="D261" s="10"/>
      <c r="E261" s="9"/>
      <c r="F261" s="9"/>
      <c r="G261" s="11"/>
      <c r="H261" s="11"/>
    </row>
    <row r="262" spans="1:8">
      <c r="A262" s="9"/>
      <c r="B262" s="51"/>
      <c r="C262" s="51"/>
      <c r="D262" s="10"/>
      <c r="E262" s="9"/>
      <c r="F262" s="9"/>
      <c r="G262" s="11"/>
      <c r="H262" s="11"/>
    </row>
    <row r="263" spans="1:8">
      <c r="A263" s="9"/>
      <c r="B263" s="51"/>
      <c r="C263" s="51"/>
      <c r="D263" s="10"/>
      <c r="E263" s="9"/>
      <c r="F263" s="9"/>
      <c r="G263" s="11"/>
      <c r="H263" s="11"/>
    </row>
    <row r="264" spans="1:8">
      <c r="A264" s="9"/>
      <c r="B264" s="51"/>
      <c r="C264" s="51"/>
      <c r="D264" s="10"/>
      <c r="E264" s="9"/>
      <c r="F264" s="9"/>
      <c r="G264" s="11"/>
      <c r="H264" s="11"/>
    </row>
    <row r="265" spans="1:8">
      <c r="A265" s="9"/>
      <c r="B265" s="51"/>
      <c r="C265" s="51"/>
      <c r="D265" s="10"/>
      <c r="E265" s="9"/>
      <c r="F265" s="9"/>
      <c r="G265" s="11"/>
      <c r="H265" s="11"/>
    </row>
    <row r="266" spans="1:8">
      <c r="A266" s="9"/>
      <c r="B266" s="51"/>
      <c r="C266" s="51"/>
      <c r="D266" s="10"/>
      <c r="E266" s="9"/>
      <c r="F266" s="9"/>
      <c r="G266" s="11"/>
      <c r="H266" s="11"/>
    </row>
    <row r="267" spans="1:8">
      <c r="A267" s="9"/>
      <c r="B267" s="51"/>
      <c r="C267" s="51"/>
      <c r="D267" s="10"/>
      <c r="E267" s="9"/>
      <c r="F267" s="9"/>
      <c r="G267" s="11"/>
      <c r="H267" s="11"/>
    </row>
    <row r="268" spans="1:8">
      <c r="A268" s="9"/>
      <c r="B268" s="51"/>
      <c r="C268" s="51"/>
      <c r="D268" s="10"/>
      <c r="E268" s="9"/>
      <c r="F268" s="9"/>
      <c r="G268" s="11"/>
      <c r="H268" s="11"/>
    </row>
    <row r="269" spans="1:8">
      <c r="A269" s="9"/>
      <c r="B269" s="51"/>
      <c r="C269" s="51"/>
      <c r="D269" s="10"/>
      <c r="E269" s="9"/>
      <c r="F269" s="9"/>
      <c r="G269" s="11"/>
      <c r="H269" s="11"/>
    </row>
    <row r="270" spans="1:8">
      <c r="A270" s="9"/>
      <c r="B270" s="51"/>
      <c r="C270" s="51"/>
      <c r="D270" s="10"/>
      <c r="E270" s="9"/>
      <c r="F270" s="9"/>
      <c r="G270" s="11"/>
      <c r="H270" s="11"/>
    </row>
    <row r="271" spans="1:8">
      <c r="A271" s="9"/>
      <c r="B271" s="51"/>
      <c r="C271" s="51"/>
      <c r="D271" s="10"/>
      <c r="E271" s="9"/>
      <c r="F271" s="9"/>
      <c r="G271" s="11"/>
      <c r="H271" s="11"/>
    </row>
    <row r="272" spans="1:8">
      <c r="A272" s="9"/>
      <c r="B272" s="51"/>
      <c r="C272" s="51"/>
      <c r="D272" s="10"/>
      <c r="E272" s="9"/>
      <c r="F272" s="9"/>
      <c r="G272" s="11"/>
      <c r="H272" s="11"/>
    </row>
    <row r="273" spans="1:8">
      <c r="A273" s="9"/>
      <c r="B273" s="51"/>
      <c r="C273" s="51"/>
      <c r="D273" s="10"/>
      <c r="E273" s="9"/>
      <c r="F273" s="9"/>
      <c r="G273" s="11"/>
      <c r="H273" s="11"/>
    </row>
    <row r="274" spans="1:8">
      <c r="A274" s="9"/>
      <c r="B274" s="51"/>
      <c r="C274" s="51"/>
      <c r="D274" s="10"/>
      <c r="E274" s="9"/>
      <c r="F274" s="9"/>
      <c r="G274" s="11"/>
      <c r="H274" s="11"/>
    </row>
    <row r="275" spans="1:8">
      <c r="A275" s="9"/>
      <c r="B275" s="51"/>
      <c r="C275" s="51"/>
      <c r="D275" s="10"/>
      <c r="E275" s="9"/>
      <c r="F275" s="9"/>
      <c r="G275" s="11"/>
      <c r="H275" s="11"/>
    </row>
    <row r="276" spans="1:8">
      <c r="A276" s="9"/>
      <c r="B276" s="51"/>
      <c r="C276" s="51"/>
      <c r="D276" s="10"/>
      <c r="E276" s="9"/>
      <c r="F276" s="9"/>
      <c r="G276" s="11"/>
      <c r="H276" s="11"/>
    </row>
    <row r="277" spans="1:8">
      <c r="A277" s="9"/>
      <c r="B277" s="51"/>
      <c r="C277" s="51"/>
      <c r="D277" s="10"/>
      <c r="E277" s="9"/>
      <c r="F277" s="9"/>
      <c r="G277" s="11"/>
      <c r="H277" s="11"/>
    </row>
    <row r="278" spans="1:8">
      <c r="A278" s="9"/>
      <c r="B278" s="51"/>
      <c r="C278" s="51"/>
      <c r="D278" s="10"/>
      <c r="E278" s="9"/>
      <c r="F278" s="9"/>
      <c r="G278" s="11"/>
      <c r="H278" s="11"/>
    </row>
    <row r="279" spans="1:8">
      <c r="A279" s="9"/>
      <c r="B279" s="51"/>
      <c r="C279" s="51"/>
      <c r="D279" s="10"/>
      <c r="E279" s="9"/>
      <c r="F279" s="9"/>
      <c r="G279" s="11"/>
      <c r="H279" s="11"/>
    </row>
    <row r="280" spans="1:8">
      <c r="A280" s="9"/>
      <c r="B280" s="51"/>
      <c r="C280" s="51"/>
      <c r="D280" s="10"/>
      <c r="E280" s="9"/>
      <c r="F280" s="9"/>
      <c r="G280" s="11"/>
      <c r="H280" s="11"/>
    </row>
    <row r="281" spans="1:8">
      <c r="A281" s="9"/>
      <c r="B281" s="51"/>
      <c r="C281" s="51"/>
      <c r="D281" s="10"/>
      <c r="E281" s="9"/>
      <c r="F281" s="9"/>
      <c r="G281" s="11"/>
      <c r="H281" s="11"/>
    </row>
    <row r="282" spans="1:8">
      <c r="A282" s="9"/>
      <c r="B282" s="51"/>
      <c r="C282" s="51"/>
      <c r="D282" s="10"/>
      <c r="E282" s="9"/>
      <c r="F282" s="9"/>
      <c r="G282" s="11"/>
      <c r="H282" s="11"/>
    </row>
    <row r="283" spans="1:8">
      <c r="A283" s="9"/>
      <c r="B283" s="51"/>
      <c r="C283" s="51"/>
      <c r="D283" s="10"/>
      <c r="E283" s="9"/>
      <c r="F283" s="9"/>
      <c r="G283" s="11"/>
      <c r="H283" s="11"/>
    </row>
    <row r="284" spans="1:8">
      <c r="A284" s="9"/>
      <c r="B284" s="51"/>
      <c r="C284" s="51"/>
      <c r="D284" s="10"/>
      <c r="E284" s="9"/>
      <c r="F284" s="9"/>
      <c r="G284" s="11"/>
      <c r="H284" s="11"/>
    </row>
    <row r="285" spans="1:8">
      <c r="A285" s="9"/>
      <c r="B285" s="51"/>
      <c r="C285" s="51"/>
      <c r="D285" s="10"/>
      <c r="E285" s="9"/>
      <c r="F285" s="9"/>
      <c r="G285" s="11"/>
      <c r="H285" s="11"/>
    </row>
    <row r="286" spans="1:8">
      <c r="A286" s="9"/>
      <c r="B286" s="51"/>
      <c r="C286" s="51"/>
      <c r="D286" s="10"/>
      <c r="E286" s="9"/>
      <c r="F286" s="9"/>
      <c r="G286" s="11"/>
      <c r="H286" s="11"/>
    </row>
    <row r="287" spans="1:8">
      <c r="A287" s="9"/>
      <c r="B287" s="51"/>
      <c r="C287" s="51"/>
      <c r="D287" s="10"/>
      <c r="E287" s="9"/>
      <c r="F287" s="9"/>
      <c r="G287" s="11"/>
      <c r="H287" s="11"/>
    </row>
    <row r="288" spans="1:8">
      <c r="A288" s="9"/>
      <c r="B288" s="51"/>
      <c r="C288" s="51"/>
      <c r="D288" s="10"/>
      <c r="E288" s="9"/>
      <c r="F288" s="9"/>
      <c r="G288" s="11"/>
      <c r="H288" s="11"/>
    </row>
    <row r="289" spans="1:8">
      <c r="A289" s="9"/>
      <c r="B289" s="51"/>
      <c r="C289" s="51"/>
      <c r="D289" s="10"/>
      <c r="E289" s="9"/>
      <c r="F289" s="9"/>
      <c r="G289" s="11"/>
      <c r="H289" s="11"/>
    </row>
    <row r="290" spans="1:8">
      <c r="A290" s="9"/>
      <c r="B290" s="51"/>
      <c r="C290" s="51"/>
      <c r="D290" s="10"/>
      <c r="E290" s="9"/>
      <c r="F290" s="9"/>
      <c r="G290" s="11"/>
      <c r="H290" s="11"/>
    </row>
    <row r="291" spans="1:8">
      <c r="A291" s="9"/>
      <c r="B291" s="51"/>
      <c r="C291" s="51"/>
      <c r="D291" s="10"/>
      <c r="E291" s="9"/>
      <c r="F291" s="9"/>
      <c r="G291" s="11"/>
      <c r="H291" s="11"/>
    </row>
    <row r="292" spans="1:8">
      <c r="A292" s="9"/>
      <c r="B292" s="51"/>
      <c r="C292" s="51"/>
      <c r="D292" s="10"/>
      <c r="E292" s="9"/>
      <c r="F292" s="9"/>
      <c r="G292" s="11"/>
      <c r="H292" s="11"/>
    </row>
    <row r="293" spans="1:8">
      <c r="A293" s="9"/>
      <c r="B293" s="51"/>
      <c r="C293" s="51"/>
      <c r="D293" s="10"/>
      <c r="E293" s="9"/>
      <c r="F293" s="9"/>
      <c r="G293" s="11"/>
      <c r="H293" s="11"/>
    </row>
    <row r="294" spans="1:8">
      <c r="A294" s="9"/>
      <c r="B294" s="51"/>
      <c r="C294" s="51"/>
      <c r="D294" s="10"/>
      <c r="E294" s="9"/>
      <c r="F294" s="9"/>
      <c r="G294" s="11"/>
      <c r="H294" s="11"/>
    </row>
    <row r="295" spans="1:8">
      <c r="A295" s="9"/>
      <c r="B295" s="51"/>
      <c r="C295" s="51"/>
      <c r="D295" s="10"/>
      <c r="E295" s="9"/>
      <c r="F295" s="9"/>
      <c r="G295" s="11"/>
      <c r="H295" s="11"/>
    </row>
    <row r="296" spans="1:8">
      <c r="A296" s="9"/>
      <c r="B296" s="51"/>
      <c r="C296" s="51"/>
      <c r="D296" s="10"/>
      <c r="E296" s="9"/>
      <c r="F296" s="9"/>
      <c r="G296" s="11"/>
      <c r="H296" s="11"/>
    </row>
    <row r="297" spans="1:8">
      <c r="A297" s="9"/>
      <c r="B297" s="51"/>
      <c r="C297" s="51"/>
      <c r="D297" s="10"/>
      <c r="E297" s="9"/>
      <c r="F297" s="9"/>
      <c r="G297" s="11"/>
      <c r="H297" s="11"/>
    </row>
    <row r="298" spans="1:8">
      <c r="A298" s="9"/>
      <c r="B298" s="51"/>
      <c r="C298" s="51"/>
      <c r="D298" s="10"/>
      <c r="E298" s="9"/>
      <c r="F298" s="9"/>
      <c r="G298" s="11"/>
      <c r="H298" s="11"/>
    </row>
    <row r="299" spans="1:8">
      <c r="A299" s="9"/>
      <c r="B299" s="51"/>
      <c r="C299" s="51"/>
      <c r="D299" s="10"/>
      <c r="E299" s="9"/>
      <c r="F299" s="9"/>
      <c r="G299" s="11"/>
      <c r="H299" s="11"/>
    </row>
    <row r="300" spans="1:8">
      <c r="A300" s="9"/>
      <c r="B300" s="51"/>
      <c r="C300" s="51"/>
      <c r="D300" s="10"/>
      <c r="E300" s="9"/>
      <c r="F300" s="9"/>
      <c r="G300" s="11"/>
      <c r="H300" s="11"/>
    </row>
    <row r="301" spans="1:8">
      <c r="A301" s="9"/>
      <c r="B301" s="51"/>
      <c r="C301" s="51"/>
      <c r="D301" s="10"/>
      <c r="E301" s="9"/>
      <c r="F301" s="9"/>
      <c r="G301" s="11"/>
      <c r="H301" s="11"/>
    </row>
    <row r="302" spans="1:8">
      <c r="A302" s="9"/>
      <c r="B302" s="51"/>
      <c r="C302" s="51"/>
      <c r="D302" s="10"/>
      <c r="E302" s="9"/>
      <c r="F302" s="9"/>
      <c r="G302" s="11"/>
      <c r="H302" s="11"/>
    </row>
    <row r="303" spans="1:8">
      <c r="A303" s="9"/>
      <c r="B303" s="51"/>
      <c r="C303" s="51"/>
      <c r="D303" s="10"/>
      <c r="E303" s="9"/>
      <c r="F303" s="9"/>
      <c r="G303" s="11"/>
      <c r="H303" s="11"/>
    </row>
    <row r="304" spans="1:8">
      <c r="A304" s="9"/>
      <c r="B304" s="51"/>
      <c r="C304" s="51"/>
      <c r="D304" s="10"/>
      <c r="E304" s="9"/>
      <c r="F304" s="9"/>
      <c r="G304" s="11"/>
      <c r="H304" s="11"/>
    </row>
    <row r="305" spans="1:8">
      <c r="A305" s="9"/>
      <c r="B305" s="51"/>
      <c r="C305" s="51"/>
      <c r="D305" s="10"/>
      <c r="E305" s="9"/>
      <c r="F305" s="9"/>
      <c r="G305" s="11"/>
      <c r="H305" s="11"/>
    </row>
    <row r="306" spans="1:8">
      <c r="A306" s="9"/>
      <c r="B306" s="51"/>
      <c r="C306" s="51"/>
      <c r="D306" s="10"/>
      <c r="E306" s="9"/>
      <c r="F306" s="9"/>
      <c r="G306" s="11"/>
      <c r="H306" s="11"/>
    </row>
    <row r="307" spans="1:8">
      <c r="A307" s="9"/>
      <c r="B307" s="51"/>
      <c r="C307" s="51"/>
      <c r="D307" s="10"/>
      <c r="E307" s="9"/>
      <c r="F307" s="9"/>
      <c r="G307" s="11"/>
      <c r="H307" s="11"/>
    </row>
    <row r="308" spans="1:8">
      <c r="A308" s="9"/>
      <c r="B308" s="51"/>
      <c r="C308" s="51"/>
      <c r="D308" s="10"/>
      <c r="E308" s="9"/>
      <c r="F308" s="9"/>
      <c r="G308" s="11"/>
      <c r="H308" s="11"/>
    </row>
    <row r="309" spans="1:8">
      <c r="A309" s="9"/>
      <c r="B309" s="51"/>
      <c r="C309" s="51"/>
      <c r="D309" s="10"/>
      <c r="E309" s="9"/>
      <c r="F309" s="9"/>
      <c r="G309" s="11"/>
      <c r="H309" s="11"/>
    </row>
    <row r="310" spans="1:8">
      <c r="A310" s="9"/>
      <c r="B310" s="51"/>
      <c r="C310" s="51"/>
      <c r="D310" s="10"/>
      <c r="E310" s="9"/>
      <c r="F310" s="9"/>
      <c r="G310" s="11"/>
      <c r="H310" s="11"/>
    </row>
    <row r="311" spans="1:8">
      <c r="A311" s="9"/>
      <c r="B311" s="51"/>
      <c r="C311" s="51"/>
      <c r="D311" s="10"/>
      <c r="E311" s="9"/>
      <c r="F311" s="9"/>
      <c r="G311" s="11"/>
      <c r="H311" s="11"/>
    </row>
    <row r="312" spans="1:8">
      <c r="A312" s="9"/>
      <c r="B312" s="51"/>
      <c r="C312" s="51"/>
      <c r="D312" s="10"/>
      <c r="E312" s="9"/>
      <c r="F312" s="9"/>
      <c r="G312" s="11"/>
      <c r="H312" s="11"/>
    </row>
    <row r="313" spans="1:8">
      <c r="A313" s="9"/>
      <c r="B313" s="51"/>
      <c r="C313" s="51"/>
      <c r="D313" s="10"/>
      <c r="E313" s="9"/>
      <c r="F313" s="9"/>
      <c r="G313" s="11"/>
      <c r="H313" s="11"/>
    </row>
    <row r="314" spans="1:8">
      <c r="A314" s="9"/>
      <c r="B314" s="51"/>
      <c r="C314" s="51"/>
      <c r="D314" s="10"/>
      <c r="E314" s="9"/>
      <c r="F314" s="9"/>
      <c r="G314" s="11"/>
      <c r="H314" s="11"/>
    </row>
    <row r="315" spans="1:8">
      <c r="A315" s="9"/>
      <c r="B315" s="51"/>
      <c r="C315" s="51"/>
      <c r="D315" s="10"/>
      <c r="E315" s="9"/>
      <c r="F315" s="9"/>
      <c r="G315" s="11"/>
      <c r="H315" s="11"/>
    </row>
    <row r="316" spans="1:8">
      <c r="A316" s="9"/>
      <c r="B316" s="51"/>
      <c r="C316" s="51"/>
      <c r="D316" s="10"/>
      <c r="E316" s="9"/>
      <c r="F316" s="9"/>
      <c r="G316" s="11"/>
      <c r="H316" s="11"/>
    </row>
    <row r="317" spans="1:8">
      <c r="A317" s="9"/>
      <c r="B317" s="51"/>
      <c r="C317" s="51"/>
      <c r="D317" s="10"/>
      <c r="E317" s="9"/>
      <c r="F317" s="9"/>
      <c r="G317" s="11"/>
      <c r="H317" s="11"/>
    </row>
    <row r="318" spans="1:8">
      <c r="A318" s="9"/>
      <c r="B318" s="51"/>
      <c r="C318" s="51"/>
      <c r="D318" s="10"/>
      <c r="E318" s="9"/>
      <c r="F318" s="9"/>
      <c r="G318" s="11"/>
      <c r="H318" s="11"/>
    </row>
    <row r="319" spans="1:8">
      <c r="A319" s="9"/>
      <c r="B319" s="51"/>
      <c r="C319" s="51"/>
      <c r="D319" s="10"/>
      <c r="E319" s="9"/>
      <c r="F319" s="9"/>
      <c r="G319" s="11"/>
      <c r="H319" s="11"/>
    </row>
    <row r="320" spans="1:8">
      <c r="A320" s="9"/>
      <c r="B320" s="51"/>
      <c r="C320" s="51"/>
      <c r="D320" s="10"/>
      <c r="E320" s="9"/>
      <c r="F320" s="9"/>
      <c r="G320" s="11"/>
      <c r="H320" s="11"/>
    </row>
    <row r="321" spans="1:8">
      <c r="A321" s="9"/>
      <c r="B321" s="51"/>
      <c r="C321" s="51"/>
      <c r="D321" s="10"/>
      <c r="E321" s="9"/>
      <c r="F321" s="9"/>
      <c r="G321" s="11"/>
      <c r="H321" s="11"/>
    </row>
    <row r="322" spans="1:8">
      <c r="A322" s="9"/>
      <c r="B322" s="51"/>
      <c r="C322" s="51"/>
      <c r="D322" s="10"/>
      <c r="E322" s="9"/>
      <c r="F322" s="9"/>
      <c r="G322" s="11"/>
      <c r="H322" s="11"/>
    </row>
    <row r="323" spans="1:8">
      <c r="A323" s="9"/>
      <c r="B323" s="51"/>
      <c r="C323" s="51"/>
      <c r="D323" s="10"/>
      <c r="E323" s="9"/>
      <c r="F323" s="9"/>
      <c r="G323" s="11"/>
      <c r="H323" s="11"/>
    </row>
    <row r="324" spans="1:8">
      <c r="A324" s="9"/>
      <c r="B324" s="51"/>
      <c r="C324" s="51"/>
      <c r="D324" s="10"/>
      <c r="E324" s="9"/>
      <c r="F324" s="9"/>
      <c r="G324" s="11"/>
      <c r="H324" s="11"/>
    </row>
    <row r="325" spans="1:8">
      <c r="A325" s="9"/>
      <c r="B325" s="51"/>
      <c r="C325" s="51"/>
      <c r="D325" s="10"/>
      <c r="E325" s="9"/>
      <c r="F325" s="9"/>
      <c r="G325" s="11"/>
      <c r="H325" s="11"/>
    </row>
    <row r="326" spans="1:8">
      <c r="A326" s="9"/>
      <c r="B326" s="51"/>
      <c r="C326" s="51"/>
      <c r="D326" s="10"/>
      <c r="E326" s="9"/>
      <c r="F326" s="9"/>
      <c r="G326" s="11"/>
      <c r="H326" s="11"/>
    </row>
    <row r="327" spans="1:8">
      <c r="A327" s="9"/>
      <c r="B327" s="51"/>
      <c r="C327" s="51"/>
      <c r="D327" s="10"/>
      <c r="E327" s="9"/>
      <c r="F327" s="9"/>
      <c r="G327" s="11"/>
      <c r="H327" s="11"/>
    </row>
    <row r="328" spans="1:8">
      <c r="A328" s="9"/>
      <c r="B328" s="51"/>
      <c r="C328" s="51"/>
      <c r="D328" s="10"/>
      <c r="E328" s="9"/>
      <c r="F328" s="9"/>
      <c r="G328" s="11"/>
      <c r="H328" s="11"/>
    </row>
    <row r="329" spans="1:8">
      <c r="A329" s="9"/>
      <c r="B329" s="51"/>
      <c r="C329" s="51"/>
      <c r="D329" s="10"/>
      <c r="E329" s="9"/>
      <c r="F329" s="9"/>
      <c r="G329" s="11"/>
      <c r="H329" s="11"/>
    </row>
    <row r="330" spans="1:8">
      <c r="A330" s="9"/>
      <c r="B330" s="51"/>
      <c r="C330" s="51"/>
      <c r="D330" s="10"/>
      <c r="E330" s="9"/>
      <c r="F330" s="9"/>
      <c r="G330" s="11"/>
      <c r="H330" s="11"/>
    </row>
    <row r="331" spans="1:8">
      <c r="A331" s="9"/>
      <c r="B331" s="51"/>
      <c r="C331" s="51"/>
      <c r="D331" s="10"/>
      <c r="E331" s="9"/>
      <c r="F331" s="9"/>
      <c r="G331" s="11"/>
      <c r="H331" s="11"/>
    </row>
    <row r="332" spans="1:8">
      <c r="A332" s="9"/>
      <c r="B332" s="51"/>
      <c r="C332" s="51"/>
      <c r="D332" s="10"/>
      <c r="E332" s="9"/>
      <c r="F332" s="9"/>
      <c r="G332" s="11"/>
      <c r="H332" s="11"/>
    </row>
    <row r="333" spans="1:8">
      <c r="A333" s="9"/>
      <c r="B333" s="51"/>
      <c r="C333" s="51"/>
      <c r="D333" s="10"/>
      <c r="E333" s="9"/>
      <c r="F333" s="9"/>
      <c r="G333" s="11"/>
      <c r="H333" s="11"/>
    </row>
    <row r="334" spans="1:8">
      <c r="A334" s="9"/>
      <c r="B334" s="51"/>
      <c r="C334" s="51"/>
      <c r="D334" s="10"/>
      <c r="E334" s="9"/>
      <c r="F334" s="9"/>
      <c r="G334" s="11"/>
      <c r="H334" s="11"/>
    </row>
    <row r="335" spans="1:8">
      <c r="A335" s="9"/>
      <c r="B335" s="51"/>
      <c r="C335" s="51"/>
      <c r="D335" s="10"/>
      <c r="E335" s="9"/>
      <c r="F335" s="9"/>
      <c r="G335" s="11"/>
      <c r="H335" s="11"/>
    </row>
    <row r="336" spans="1:8">
      <c r="A336" s="9"/>
      <c r="B336" s="51"/>
      <c r="C336" s="51"/>
      <c r="D336" s="10"/>
      <c r="E336" s="9"/>
      <c r="F336" s="9"/>
      <c r="G336" s="11"/>
      <c r="H336" s="11"/>
    </row>
    <row r="337" spans="1:8">
      <c r="A337" s="9"/>
      <c r="B337" s="51"/>
      <c r="C337" s="51"/>
      <c r="D337" s="10"/>
      <c r="E337" s="9"/>
      <c r="F337" s="9"/>
      <c r="G337" s="11"/>
      <c r="H337" s="11"/>
    </row>
    <row r="338" spans="1:8">
      <c r="A338" s="9"/>
      <c r="B338" s="51"/>
      <c r="C338" s="51"/>
      <c r="D338" s="10"/>
      <c r="E338" s="9"/>
      <c r="F338" s="9"/>
      <c r="G338" s="11"/>
      <c r="H338" s="11"/>
    </row>
    <row r="339" spans="1:8">
      <c r="A339" s="9"/>
      <c r="B339" s="51"/>
      <c r="C339" s="51"/>
      <c r="D339" s="10"/>
      <c r="E339" s="9"/>
      <c r="F339" s="9"/>
      <c r="G339" s="11"/>
      <c r="H339" s="11"/>
    </row>
    <row r="340" spans="1:8">
      <c r="A340" s="9"/>
      <c r="B340" s="51"/>
      <c r="C340" s="51"/>
      <c r="D340" s="10"/>
      <c r="E340" s="9"/>
      <c r="F340" s="9"/>
      <c r="G340" s="11"/>
      <c r="H340" s="11"/>
    </row>
    <row r="341" spans="1:8">
      <c r="A341" s="9"/>
      <c r="B341" s="51"/>
      <c r="C341" s="51"/>
      <c r="D341" s="10"/>
      <c r="E341" s="9"/>
      <c r="F341" s="9"/>
      <c r="G341" s="11"/>
      <c r="H341" s="11"/>
    </row>
    <row r="342" spans="1:8">
      <c r="A342" s="9"/>
      <c r="B342" s="51"/>
      <c r="C342" s="51"/>
      <c r="D342" s="10"/>
      <c r="E342" s="9"/>
      <c r="F342" s="9"/>
      <c r="G342" s="11"/>
      <c r="H342" s="11"/>
    </row>
    <row r="343" spans="1:8">
      <c r="A343" s="9"/>
      <c r="B343" s="51"/>
      <c r="C343" s="51"/>
      <c r="D343" s="10"/>
      <c r="E343" s="9"/>
      <c r="F343" s="9"/>
      <c r="G343" s="11"/>
      <c r="H343" s="11"/>
    </row>
    <row r="344" spans="1:8">
      <c r="A344" s="9"/>
      <c r="B344" s="51"/>
      <c r="C344" s="51"/>
      <c r="D344" s="10"/>
      <c r="E344" s="9"/>
      <c r="F344" s="9"/>
      <c r="G344" s="11"/>
      <c r="H344" s="11"/>
    </row>
    <row r="345" spans="1:8">
      <c r="A345" s="9"/>
      <c r="B345" s="51"/>
      <c r="C345" s="51"/>
      <c r="D345" s="10"/>
      <c r="E345" s="9"/>
      <c r="F345" s="9"/>
      <c r="G345" s="11"/>
      <c r="H345" s="11"/>
    </row>
    <row r="346" spans="1:8">
      <c r="A346" s="9"/>
      <c r="B346" s="51"/>
      <c r="C346" s="51"/>
      <c r="D346" s="10"/>
      <c r="E346" s="9"/>
      <c r="F346" s="9"/>
      <c r="G346" s="11"/>
      <c r="H346" s="11"/>
    </row>
    <row r="347" spans="1:8">
      <c r="A347" s="9"/>
      <c r="B347" s="51"/>
      <c r="C347" s="51"/>
      <c r="D347" s="10"/>
      <c r="E347" s="9"/>
      <c r="F347" s="9"/>
      <c r="G347" s="11"/>
      <c r="H347" s="11"/>
    </row>
    <row r="348" spans="1:8">
      <c r="A348" s="9"/>
      <c r="B348" s="51"/>
      <c r="C348" s="51"/>
      <c r="D348" s="10"/>
      <c r="E348" s="9"/>
      <c r="F348" s="9"/>
      <c r="G348" s="11"/>
      <c r="H348" s="11"/>
    </row>
    <row r="349" spans="1:8">
      <c r="A349" s="9"/>
      <c r="B349" s="51"/>
      <c r="C349" s="51"/>
      <c r="D349" s="10"/>
      <c r="E349" s="9"/>
      <c r="F349" s="9"/>
      <c r="G349" s="11"/>
      <c r="H349" s="11"/>
    </row>
    <row r="350" spans="1:8">
      <c r="A350" s="9"/>
      <c r="B350" s="51"/>
      <c r="C350" s="51"/>
      <c r="D350" s="10"/>
      <c r="E350" s="9"/>
      <c r="F350" s="9"/>
      <c r="G350" s="11"/>
      <c r="H350" s="11"/>
    </row>
    <row r="351" spans="1:8">
      <c r="A351" s="9"/>
      <c r="B351" s="51"/>
      <c r="C351" s="51"/>
      <c r="D351" s="10"/>
      <c r="E351" s="9"/>
      <c r="F351" s="9"/>
      <c r="G351" s="11"/>
      <c r="H351" s="11"/>
    </row>
    <row r="352" spans="1:8">
      <c r="A352" s="9"/>
      <c r="B352" s="51"/>
      <c r="C352" s="51"/>
      <c r="D352" s="10"/>
      <c r="E352" s="9"/>
      <c r="F352" s="9"/>
      <c r="G352" s="11"/>
      <c r="H352" s="11"/>
    </row>
    <row r="353" spans="1:8">
      <c r="A353" s="9"/>
      <c r="B353" s="51"/>
      <c r="C353" s="51"/>
      <c r="D353" s="10"/>
      <c r="E353" s="9"/>
      <c r="F353" s="9"/>
      <c r="G353" s="11"/>
      <c r="H353" s="11"/>
    </row>
    <row r="354" spans="1:8">
      <c r="A354" s="9"/>
      <c r="B354" s="51"/>
      <c r="C354" s="51"/>
      <c r="D354" s="10"/>
      <c r="E354" s="9"/>
      <c r="F354" s="9"/>
      <c r="G354" s="11"/>
      <c r="H354" s="11"/>
    </row>
    <row r="355" spans="1:8">
      <c r="A355" s="9"/>
      <c r="B355" s="51"/>
      <c r="C355" s="51"/>
      <c r="D355" s="10"/>
      <c r="E355" s="9"/>
      <c r="F355" s="9"/>
      <c r="G355" s="11"/>
      <c r="H355" s="11"/>
    </row>
    <row r="356" spans="1:8">
      <c r="A356" s="9"/>
      <c r="B356" s="51"/>
      <c r="C356" s="51"/>
      <c r="D356" s="10"/>
      <c r="E356" s="9"/>
      <c r="F356" s="9"/>
      <c r="G356" s="11"/>
      <c r="H356" s="11"/>
    </row>
    <row r="357" spans="1:8">
      <c r="A357" s="9"/>
      <c r="B357" s="51"/>
      <c r="C357" s="51"/>
      <c r="D357" s="10"/>
      <c r="E357" s="9"/>
      <c r="F357" s="9"/>
      <c r="G357" s="11"/>
      <c r="H357" s="11"/>
    </row>
    <row r="358" spans="1:8">
      <c r="A358" s="9"/>
      <c r="B358" s="51"/>
      <c r="C358" s="51"/>
      <c r="D358" s="10"/>
      <c r="E358" s="9"/>
      <c r="F358" s="9"/>
      <c r="G358" s="11"/>
      <c r="H358" s="11"/>
    </row>
    <row r="359" spans="1:8">
      <c r="A359" s="9"/>
      <c r="B359" s="51"/>
      <c r="C359" s="51"/>
      <c r="D359" s="10"/>
      <c r="E359" s="9"/>
      <c r="F359" s="9"/>
      <c r="G359" s="11"/>
      <c r="H359" s="11"/>
    </row>
    <row r="360" spans="1:8">
      <c r="A360" s="9"/>
      <c r="B360" s="51"/>
      <c r="C360" s="51"/>
      <c r="D360" s="10"/>
      <c r="E360" s="9"/>
      <c r="F360" s="9"/>
      <c r="G360" s="11"/>
      <c r="H360" s="11"/>
    </row>
    <row r="361" spans="1:8">
      <c r="A361" s="9"/>
      <c r="B361" s="51"/>
      <c r="C361" s="51"/>
      <c r="D361" s="10"/>
      <c r="E361" s="9"/>
      <c r="F361" s="9"/>
      <c r="G361" s="11"/>
      <c r="H361" s="11"/>
    </row>
    <row r="362" spans="1:8">
      <c r="A362" s="9"/>
      <c r="B362" s="51"/>
      <c r="C362" s="51"/>
      <c r="D362" s="10"/>
      <c r="E362" s="9"/>
      <c r="F362" s="9"/>
      <c r="G362" s="11"/>
      <c r="H362" s="11"/>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sheetData>
  <sheetProtection selectLockedCells="1"/>
  <mergeCells count="7">
    <mergeCell ref="A125:H125"/>
    <mergeCell ref="A122:C122"/>
    <mergeCell ref="E122:H122"/>
    <mergeCell ref="A109:H109"/>
    <mergeCell ref="A110:H110"/>
    <mergeCell ref="E121:H121"/>
    <mergeCell ref="A121:C121"/>
  </mergeCells>
  <phoneticPr fontId="21" type="noConversion"/>
  <conditionalFormatting sqref="B127:C3030">
    <cfRule type="expression" dxfId="32" priority="15" stopIfTrue="1">
      <formula>$A127&lt;&gt;""</formula>
    </cfRule>
  </conditionalFormatting>
  <conditionalFormatting sqref="H127:H3030 E127:F3030">
    <cfRule type="expression" dxfId="31" priority="14" stopIfTrue="1">
      <formula>$A127&lt;&gt;""</formula>
    </cfRule>
  </conditionalFormatting>
  <conditionalFormatting sqref="A127:A3030">
    <cfRule type="expression" dxfId="30" priority="9" stopIfTrue="1">
      <formula>$A127&lt;&gt;""</formula>
    </cfRule>
  </conditionalFormatting>
  <conditionalFormatting sqref="B3003:C3005">
    <cfRule type="expression" dxfId="29" priority="7" stopIfTrue="1">
      <formula>$A3003&lt;&gt;""</formula>
    </cfRule>
  </conditionalFormatting>
  <conditionalFormatting sqref="E3003:F3005 H3003:H3005">
    <cfRule type="expression" dxfId="28" priority="6" stopIfTrue="1">
      <formula>$A3003&lt;&gt;""</formula>
    </cfRule>
  </conditionalFormatting>
  <conditionalFormatting sqref="A3003:A3005">
    <cfRule type="expression" dxfId="27" priority="5" stopIfTrue="1">
      <formula>$A3003&lt;&gt;""</formula>
    </cfRule>
  </conditionalFormatting>
  <conditionalFormatting sqref="D127:D3030">
    <cfRule type="expression" dxfId="26" priority="4" stopIfTrue="1">
      <formula>$A127&lt;&gt;""</formula>
    </cfRule>
  </conditionalFormatting>
  <conditionalFormatting sqref="D3003:D3005">
    <cfRule type="expression" dxfId="25" priority="3" stopIfTrue="1">
      <formula>$A3003&lt;&gt;""</formula>
    </cfRule>
  </conditionalFormatting>
  <conditionalFormatting sqref="G127:G3030">
    <cfRule type="expression" dxfId="24" priority="2" stopIfTrue="1">
      <formula>$A127&lt;&gt;""</formula>
    </cfRule>
  </conditionalFormatting>
  <conditionalFormatting sqref="G3003:G3005">
    <cfRule type="expression" dxfId="23" priority="1" stopIfTrue="1">
      <formula>$A3003&lt;&gt;""</formula>
    </cfRule>
  </conditionalFormatting>
  <dataValidations count="5">
    <dataValidation type="list" allowBlank="1" showInputMessage="1" showErrorMessage="1" sqref="A127:A3030">
      <formula1>OFFSET($A$1,1,0,$A$1,1)</formula1>
    </dataValidation>
    <dataValidation type="list" allowBlank="1" showInputMessage="1" sqref="E127:E3030">
      <formula1>$E$105:$E$108</formula1>
    </dataValidation>
    <dataValidation allowBlank="1" sqref="B127:C3030"/>
    <dataValidation type="decimal" operator="greaterThan" allowBlank="1" showInputMessage="1" showErrorMessage="1" sqref="G127:H3030">
      <formula1>0</formula1>
    </dataValidation>
    <dataValidation type="date" allowBlank="1" showInputMessage="1" showErrorMessage="1" sqref="D1:D1048576">
      <formula1>42370</formula1>
      <formula2>42735</formula2>
    </dataValidation>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9" customWidth="1"/>
    <col min="9" max="9" width="59.5703125" style="17" bestFit="1" customWidth="1"/>
    <col min="10" max="10" width="9.140625" style="17"/>
    <col min="11" max="13" width="9.42578125" style="17" bestFit="1" customWidth="1"/>
    <col min="14" max="16384" width="9.140625" style="17"/>
  </cols>
  <sheetData>
    <row r="1" spans="1:8" ht="15.75">
      <c r="A1" s="164" t="s">
        <v>1277</v>
      </c>
      <c r="B1" s="164"/>
      <c r="C1" s="164"/>
      <c r="D1" s="164"/>
      <c r="E1" s="164"/>
      <c r="F1" s="164"/>
      <c r="G1" s="164"/>
      <c r="H1" s="108"/>
    </row>
    <row r="2" spans="1:8" ht="7.5" customHeight="1">
      <c r="C2" s="17"/>
      <c r="D2" s="17"/>
      <c r="E2" s="17"/>
      <c r="F2" s="17"/>
      <c r="G2" s="17"/>
    </row>
    <row r="3" spans="1:8" s="8" customFormat="1" ht="12.75">
      <c r="B3" s="24" t="s">
        <v>271</v>
      </c>
      <c r="C3" s="8" t="str">
        <f>INDEX(Adr!E:E,Doklady!B112+1)</f>
        <v>Slovenská skialpinistická asociácia</v>
      </c>
      <c r="G3" s="55" t="str">
        <f>Doklady!H111</f>
        <v>V1</v>
      </c>
      <c r="H3" s="110"/>
    </row>
    <row r="4" spans="1:8" s="8" customFormat="1" ht="12.75">
      <c r="B4" s="24" t="s">
        <v>345</v>
      </c>
      <c r="C4" s="39" t="str">
        <f>RIGHT("0000"&amp;INDEX(Adr!A:A,Doklady!B112+1),8)</f>
        <v>37998919</v>
      </c>
      <c r="G4" s="55">
        <f>Doklady!H112</f>
        <v>42411</v>
      </c>
      <c r="H4" s="110"/>
    </row>
    <row r="5" spans="1:8" s="8" customFormat="1" ht="12.75">
      <c r="B5" s="24" t="s">
        <v>344</v>
      </c>
      <c r="C5" s="8" t="str">
        <f>INDEX(Adr!F:F,Doklady!B112+1)</f>
        <v>občianske združenie</v>
      </c>
      <c r="H5" s="110"/>
    </row>
    <row r="6" spans="1:8" s="8" customFormat="1" ht="12.75">
      <c r="B6" s="24" t="s">
        <v>347</v>
      </c>
      <c r="C6" s="8" t="str">
        <f>INDEX(Adr!G:G,Doklady!B112+1)&amp;", "&amp;INDEX(Adr!H:H,Doklady!B112+1)&amp;", "&amp;INDEX(Adr!I:I,Doklady!B112+1)</f>
        <v>Bobrovec 550, Bobrovec, 032 21</v>
      </c>
      <c r="H6" s="110"/>
    </row>
    <row r="7" spans="1:8" s="8" customFormat="1" ht="12.75">
      <c r="B7" s="24" t="s">
        <v>510</v>
      </c>
      <c r="C7" s="8" t="str">
        <f>INDEX(Adr!J:J,Doklady!B112+1)</f>
        <v>SK6911000000002620098466</v>
      </c>
      <c r="H7" s="110"/>
    </row>
    <row r="8" spans="1:8" ht="17.25" customHeight="1"/>
    <row r="9" spans="1:8" ht="22.5">
      <c r="A9" s="115" t="s">
        <v>410</v>
      </c>
      <c r="B9" s="115" t="s">
        <v>346</v>
      </c>
      <c r="C9" s="116" t="s">
        <v>4</v>
      </c>
      <c r="D9" s="116"/>
      <c r="E9" s="116"/>
      <c r="F9" s="116"/>
      <c r="G9" s="116" t="s">
        <v>440</v>
      </c>
    </row>
    <row r="10" spans="1:8" ht="12.75" customHeight="1">
      <c r="A10" s="26" t="s">
        <v>437</v>
      </c>
      <c r="B10" s="27" t="s">
        <v>348</v>
      </c>
      <c r="C10" s="28">
        <f t="shared" ref="C10:D14" si="0">SUMIF($A$29:$A$78,$A10,C$29:C$78)</f>
        <v>0</v>
      </c>
      <c r="D10" s="136">
        <f t="shared" si="0"/>
        <v>0</v>
      </c>
      <c r="E10" s="112"/>
      <c r="F10" s="112"/>
      <c r="G10" s="28">
        <f>SUMIF($A$29:$A$78,$A10,G$29:G$78)</f>
        <v>0</v>
      </c>
    </row>
    <row r="11" spans="1:8" ht="12.75" customHeight="1">
      <c r="A11" s="26" t="s">
        <v>434</v>
      </c>
      <c r="B11" s="27" t="s">
        <v>349</v>
      </c>
      <c r="C11" s="28">
        <f t="shared" si="0"/>
        <v>6100</v>
      </c>
      <c r="D11" s="136">
        <f t="shared" si="0"/>
        <v>4849.5</v>
      </c>
      <c r="E11" s="112"/>
      <c r="F11" s="112"/>
      <c r="G11" s="28">
        <f>SUMIF($A$29:$A$78,$A11,G$29:G$78)+G19</f>
        <v>1293.4750000000004</v>
      </c>
    </row>
    <row r="12" spans="1:8" ht="12.75" customHeight="1">
      <c r="A12" s="26" t="s">
        <v>435</v>
      </c>
      <c r="B12" s="27" t="s">
        <v>350</v>
      </c>
      <c r="C12" s="28">
        <f t="shared" si="0"/>
        <v>2500</v>
      </c>
      <c r="D12" s="136">
        <f t="shared" si="0"/>
        <v>2074.1</v>
      </c>
      <c r="E12" s="112"/>
      <c r="F12" s="112"/>
      <c r="G12" s="28">
        <f>SUMIF($A$29:$A$78,$A12,G$29:G$78)</f>
        <v>425.90000000000009</v>
      </c>
    </row>
    <row r="13" spans="1:8" ht="12.75" customHeight="1">
      <c r="A13" s="26" t="s">
        <v>436</v>
      </c>
      <c r="B13" s="27" t="s">
        <v>351</v>
      </c>
      <c r="C13" s="28">
        <f t="shared" si="0"/>
        <v>0</v>
      </c>
      <c r="D13" s="136">
        <f t="shared" si="0"/>
        <v>0</v>
      </c>
      <c r="E13" s="112"/>
      <c r="F13" s="112"/>
      <c r="G13" s="28">
        <f>SUMIF($A$29:$A$78,$A13,G$29:G$78)</f>
        <v>0</v>
      </c>
    </row>
    <row r="14" spans="1:8" ht="12.75" customHeight="1">
      <c r="A14" s="26" t="s">
        <v>5</v>
      </c>
      <c r="B14" s="27" t="s">
        <v>1162</v>
      </c>
      <c r="C14" s="28">
        <f t="shared" si="0"/>
        <v>0</v>
      </c>
      <c r="D14" s="136">
        <f t="shared" si="0"/>
        <v>0</v>
      </c>
      <c r="E14" s="112"/>
      <c r="F14" s="112"/>
      <c r="G14" s="28">
        <f>SUMIF($A$29:$A$78,$A14,G$29:G$78)</f>
        <v>0</v>
      </c>
    </row>
    <row r="15" spans="1:8" ht="13.5" customHeight="1">
      <c r="A15" s="117"/>
      <c r="B15" s="117" t="s">
        <v>269</v>
      </c>
      <c r="C15" s="118">
        <f>SUM(C10:C14)</f>
        <v>8600</v>
      </c>
      <c r="D15" s="118"/>
      <c r="E15" s="118"/>
      <c r="F15" s="118"/>
      <c r="G15" s="118"/>
    </row>
    <row r="16" spans="1:8" ht="20.100000000000001" customHeight="1"/>
    <row r="17" spans="1:9" ht="22.5">
      <c r="A17" s="119" t="s">
        <v>424</v>
      </c>
      <c r="B17" s="115" t="s">
        <v>450</v>
      </c>
      <c r="C17" s="116" t="s">
        <v>4</v>
      </c>
      <c r="D17" s="116" t="s">
        <v>1154</v>
      </c>
      <c r="E17" s="116" t="s">
        <v>1157</v>
      </c>
      <c r="F17" s="116" t="s">
        <v>1158</v>
      </c>
      <c r="G17" s="116" t="s">
        <v>440</v>
      </c>
    </row>
    <row r="18" spans="1:9" ht="12.75" customHeight="1">
      <c r="A18" s="26" t="s">
        <v>1279</v>
      </c>
      <c r="B18" s="27" t="s">
        <v>1288</v>
      </c>
      <c r="C18" s="28">
        <f t="shared" ref="C18:C26" si="1">SUMIF($H$29:$H$78,$A18,C$29:C$78)</f>
        <v>8600</v>
      </c>
      <c r="D18" s="112"/>
      <c r="E18" s="112"/>
      <c r="F18" s="112"/>
      <c r="G18" s="28">
        <f>SUMIF($H$29:$H$78,$A18,G$29:G$78)</f>
        <v>1719.3750000000005</v>
      </c>
    </row>
    <row r="19" spans="1:9" ht="12.75" customHeight="1">
      <c r="A19" s="26" t="s">
        <v>1280</v>
      </c>
      <c r="B19" s="27" t="s">
        <v>1152</v>
      </c>
      <c r="C19" s="113">
        <f t="shared" si="1"/>
        <v>0</v>
      </c>
      <c r="D19" s="114">
        <f>SUMIF(Doklady!I$2:I$101,102,Doklady!G$2:G$101)</f>
        <v>0</v>
      </c>
      <c r="E19" s="113">
        <f>D19/(1-0.05)-D19</f>
        <v>0</v>
      </c>
      <c r="F19" s="113">
        <f>SUMIF(Doklady!I$2:I$101,102,Doklady!H$2:H$101)</f>
        <v>0</v>
      </c>
      <c r="G19" s="114">
        <f>IF(D19&gt;C19,"CHYBA!",-(MIN(D19-C19,(D19+F19)*(1-0.05)-C19)))</f>
        <v>0</v>
      </c>
      <c r="H19" s="111"/>
      <c r="I19" s="107" t="str">
        <f>IF(C19&lt;&gt;"",IF(G19="CHYBA!","Vyúčtovaná dotácia je o "&amp;TEXT(D19-C19,"### ### ###,00")&amp;" eur vyššia ako poskytnutá. Opravte!",""),"")</f>
        <v/>
      </c>
    </row>
    <row r="20" spans="1:9" ht="12.75" customHeight="1">
      <c r="A20" s="26" t="s">
        <v>1281</v>
      </c>
      <c r="B20" s="27" t="s">
        <v>1289</v>
      </c>
      <c r="C20" s="28">
        <f t="shared" si="1"/>
        <v>0</v>
      </c>
      <c r="D20" s="112"/>
      <c r="E20" s="112"/>
      <c r="F20" s="112"/>
      <c r="G20" s="28">
        <f t="shared" ref="G20:G26" si="2">SUMIF($H$29:$H$78,$A20,G$29:G$78)</f>
        <v>0</v>
      </c>
    </row>
    <row r="21" spans="1:9" ht="12.75" customHeight="1">
      <c r="A21" s="26" t="s">
        <v>1282</v>
      </c>
      <c r="B21" s="27" t="s">
        <v>1290</v>
      </c>
      <c r="C21" s="28">
        <f t="shared" si="1"/>
        <v>0</v>
      </c>
      <c r="D21" s="112"/>
      <c r="E21" s="112"/>
      <c r="F21" s="112"/>
      <c r="G21" s="28">
        <f t="shared" si="2"/>
        <v>0</v>
      </c>
    </row>
    <row r="22" spans="1:9" ht="13.5" customHeight="1">
      <c r="A22" s="26" t="s">
        <v>1283</v>
      </c>
      <c r="B22" s="27" t="s">
        <v>1153</v>
      </c>
      <c r="C22" s="28">
        <f t="shared" si="1"/>
        <v>0</v>
      </c>
      <c r="D22" s="112"/>
      <c r="E22" s="112"/>
      <c r="F22" s="112"/>
      <c r="G22" s="28">
        <f t="shared" si="2"/>
        <v>0</v>
      </c>
    </row>
    <row r="23" spans="1:9" ht="12.75" customHeight="1">
      <c r="A23" s="26" t="s">
        <v>1284</v>
      </c>
      <c r="B23" s="27" t="s">
        <v>1291</v>
      </c>
      <c r="C23" s="28">
        <f t="shared" si="1"/>
        <v>0</v>
      </c>
      <c r="D23" s="112"/>
      <c r="E23" s="112"/>
      <c r="F23" s="112"/>
      <c r="G23" s="28">
        <f t="shared" si="2"/>
        <v>0</v>
      </c>
    </row>
    <row r="24" spans="1:9" ht="12.75" customHeight="1">
      <c r="A24" s="26" t="s">
        <v>1285</v>
      </c>
      <c r="B24" s="27" t="s">
        <v>1292</v>
      </c>
      <c r="C24" s="28">
        <f t="shared" si="1"/>
        <v>0</v>
      </c>
      <c r="D24" s="112"/>
      <c r="E24" s="112"/>
      <c r="F24" s="112"/>
      <c r="G24" s="28">
        <f t="shared" si="2"/>
        <v>0</v>
      </c>
    </row>
    <row r="25" spans="1:9" ht="12.75" customHeight="1">
      <c r="A25" s="26" t="s">
        <v>1286</v>
      </c>
      <c r="B25" s="27" t="s">
        <v>1293</v>
      </c>
      <c r="C25" s="28">
        <f t="shared" si="1"/>
        <v>0</v>
      </c>
      <c r="D25" s="112"/>
      <c r="E25" s="112"/>
      <c r="F25" s="112"/>
      <c r="G25" s="28">
        <f t="shared" si="2"/>
        <v>0</v>
      </c>
    </row>
    <row r="26" spans="1:9" ht="12.75" customHeight="1">
      <c r="A26" s="26" t="s">
        <v>1287</v>
      </c>
      <c r="B26" s="27" t="s">
        <v>1294</v>
      </c>
      <c r="C26" s="28">
        <f t="shared" si="1"/>
        <v>0</v>
      </c>
      <c r="D26" s="112"/>
      <c r="E26" s="112"/>
      <c r="F26" s="112"/>
      <c r="G26" s="28">
        <f t="shared" si="2"/>
        <v>0</v>
      </c>
    </row>
    <row r="27" spans="1:9" ht="20.100000000000001" customHeight="1">
      <c r="C27" s="40"/>
      <c r="D27" s="40"/>
      <c r="E27" s="40"/>
      <c r="F27" s="40"/>
      <c r="G27" s="40"/>
      <c r="H27" s="111"/>
    </row>
    <row r="28" spans="1:9" ht="22.5">
      <c r="A28" s="115" t="s">
        <v>410</v>
      </c>
      <c r="B28" s="115" t="s">
        <v>431</v>
      </c>
      <c r="C28" s="116" t="s">
        <v>4</v>
      </c>
      <c r="D28" s="116" t="s">
        <v>1154</v>
      </c>
      <c r="E28" s="116" t="s">
        <v>1157</v>
      </c>
      <c r="F28" s="116" t="s">
        <v>1158</v>
      </c>
      <c r="G28" s="116" t="s">
        <v>440</v>
      </c>
      <c r="H28" s="111"/>
    </row>
    <row r="29" spans="1:9" ht="12" customHeight="1">
      <c r="A29" s="29" t="str">
        <f>Doklady!J2</f>
        <v>026 02</v>
      </c>
      <c r="B29" s="29" t="str">
        <f>Doklady!A2</f>
        <v>(01) - športová reprezentácia SR a rozvoj športových odvetví (SR a zahraničie, celý rok 2016)</v>
      </c>
      <c r="C29" s="30">
        <f>IF(H29&gt;0,Doklady!F2,"")</f>
        <v>6100</v>
      </c>
      <c r="D29" s="114">
        <f>IF(C29&lt;&gt;"",Doklady!G2,"")</f>
        <v>4849.5</v>
      </c>
      <c r="E29" s="30">
        <f>IF(C29&lt;&gt;"",IF(H29&lt;&gt;102,D29/(1-Doklady!K2)-D29,""),"")</f>
        <v>255.23684210526335</v>
      </c>
      <c r="F29" s="28">
        <f>IF(C29&lt;&gt;"",IF(H29&lt;&gt;102,Doklady!H2,""),"")</f>
        <v>210</v>
      </c>
      <c r="G29" s="30">
        <f>IF(C29&lt;&gt;"",IF(H29&lt;&gt;102,IF(D29&gt;C29,"CHYBA!",-(MIN(D29-C29,(D29+F29)*(1-Doklady!K2)-C29))),""),"")</f>
        <v>1293.4750000000004</v>
      </c>
      <c r="H29" s="111" t="str">
        <f>Doklady!I2</f>
        <v>01</v>
      </c>
      <c r="I29" s="107"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2500</v>
      </c>
      <c r="D30" s="114">
        <f>IF(C30&lt;&gt;"",Doklady!G3,"")</f>
        <v>2074.1</v>
      </c>
      <c r="E30" s="30">
        <f>IF(C30&lt;&gt;"",IF(H30&lt;&gt;102,D30/(1-Doklady!K3)-D30,""),"")</f>
        <v>109.16315789473674</v>
      </c>
      <c r="F30" s="28">
        <f>IF(C30&lt;&gt;"",IF(H30&lt;&gt;102,Doklady!H3,""),"")</f>
        <v>300</v>
      </c>
      <c r="G30" s="30">
        <f>IF(C30&lt;&gt;"",IF(H30&lt;&gt;102,IF(D30&gt;C30,"CHYBA!",-(MIN(D30-C30,(D30+F30)*(1-Doklady!K3)-C30))),""),"")</f>
        <v>425.90000000000009</v>
      </c>
      <c r="H30" s="111" t="str">
        <f>Doklady!I3</f>
        <v>01</v>
      </c>
      <c r="I30" s="107" t="str">
        <f t="shared" ref="I30:I79" si="3">IF(C30&lt;&gt;"",IF(G30="CHYBA!","Vyúčtovaná dotácia je o "&amp;TEXT(D30-C30,"### ### ###,00")&amp;" eur väčšia ako poskytnutá. Opravte!",""),"")</f>
        <v/>
      </c>
    </row>
    <row r="31" spans="1:9" ht="12" customHeight="1">
      <c r="A31" s="29" t="str">
        <f>Doklady!J4</f>
        <v/>
      </c>
      <c r="B31" s="29" t="str">
        <f>Doklady!A4</f>
        <v/>
      </c>
      <c r="C31" s="30" t="str">
        <f>IF(H31&gt;0,Doklady!F4,"")</f>
        <v/>
      </c>
      <c r="D31" s="114" t="str">
        <f>IF(C31&lt;&gt;"",Doklady!G4,"")</f>
        <v/>
      </c>
      <c r="E31" s="30" t="str">
        <f>IF(C31&lt;&gt;"",IF(H31&lt;&gt;102,D31/(1-Doklady!K4)-D31,""),"")</f>
        <v/>
      </c>
      <c r="F31" s="28" t="str">
        <f>IF(C31&lt;&gt;"",IF(H31&lt;&gt;102,Doklady!H4,""),"")</f>
        <v/>
      </c>
      <c r="G31" s="30" t="str">
        <f>IF(C31&lt;&gt;"",IF(H31&lt;&gt;102,IF(D31&gt;C31,"CHYBA!",-(MIN(D31-C31,(D31+F31)*(1-Doklady!K4)-C31))),""),"")</f>
        <v/>
      </c>
      <c r="H31" s="111" t="str">
        <f>Doklady!I4</f>
        <v/>
      </c>
      <c r="I31" s="107" t="str">
        <f t="shared" si="3"/>
        <v/>
      </c>
    </row>
    <row r="32" spans="1:9" ht="12" customHeight="1">
      <c r="A32" s="29" t="str">
        <f>Doklady!J5</f>
        <v/>
      </c>
      <c r="B32" s="29" t="str">
        <f>Doklady!A5</f>
        <v/>
      </c>
      <c r="C32" s="30" t="str">
        <f>IF(H32&gt;0,Doklady!F5,"")</f>
        <v/>
      </c>
      <c r="D32" s="114" t="str">
        <f>IF(C32&lt;&gt;"",Doklady!G5,"")</f>
        <v/>
      </c>
      <c r="E32" s="30" t="str">
        <f>IF(C32&lt;&gt;"",IF(H32&lt;&gt;102,D32/(1-Doklady!K5)-D32,""),"")</f>
        <v/>
      </c>
      <c r="F32" s="28" t="str">
        <f>IF(C32&lt;&gt;"",IF(H32&lt;&gt;102,Doklady!H5,""),"")</f>
        <v/>
      </c>
      <c r="G32" s="30" t="str">
        <f>IF(C32&lt;&gt;"",IF(H32&lt;&gt;102,IF(D32&gt;C32,"CHYBA!",-(MIN(D32-C32,(D32+F32)*(1-Doklady!K5)-C32))),""),"")</f>
        <v/>
      </c>
      <c r="H32" s="111" t="str">
        <f>Doklady!I5</f>
        <v/>
      </c>
      <c r="I32" s="107" t="str">
        <f t="shared" si="3"/>
        <v/>
      </c>
    </row>
    <row r="33" spans="1:9" ht="12" customHeight="1">
      <c r="A33" s="29" t="str">
        <f>Doklady!J6</f>
        <v/>
      </c>
      <c r="B33" s="29" t="str">
        <f>Doklady!A6</f>
        <v/>
      </c>
      <c r="C33" s="30" t="str">
        <f>IF(H33&gt;0,Doklady!F6,"")</f>
        <v/>
      </c>
      <c r="D33" s="114" t="str">
        <f>IF(C33&lt;&gt;"",Doklady!G6,"")</f>
        <v/>
      </c>
      <c r="E33" s="30" t="str">
        <f>IF(C33&lt;&gt;"",IF(H33&lt;&gt;102,D33/(1-Doklady!K6)-D33,""),"")</f>
        <v/>
      </c>
      <c r="F33" s="28" t="str">
        <f>IF(C33&lt;&gt;"",IF(H33&lt;&gt;102,Doklady!H6,""),"")</f>
        <v/>
      </c>
      <c r="G33" s="30" t="str">
        <f>IF(C33&lt;&gt;"",IF(H33&lt;&gt;102,IF(D33&gt;C33,"CHYBA!",-(MIN(D33-C33,(D33+F33)*(1-Doklady!K6)-C33))),""),"")</f>
        <v/>
      </c>
      <c r="H33" s="111" t="str">
        <f>Doklady!I6</f>
        <v/>
      </c>
      <c r="I33" s="107" t="str">
        <f t="shared" si="3"/>
        <v/>
      </c>
    </row>
    <row r="34" spans="1:9" ht="12" customHeight="1">
      <c r="A34" s="29" t="str">
        <f>Doklady!J7</f>
        <v/>
      </c>
      <c r="B34" s="29" t="str">
        <f>Doklady!A7</f>
        <v/>
      </c>
      <c r="C34" s="30" t="str">
        <f>IF(H34&gt;0,Doklady!F7,"")</f>
        <v/>
      </c>
      <c r="D34" s="114" t="str">
        <f>IF(C34&lt;&gt;"",Doklady!G7,"")</f>
        <v/>
      </c>
      <c r="E34" s="30" t="str">
        <f>IF(C34&lt;&gt;"",IF(H34&lt;&gt;102,D34/(1-Doklady!K7)-D34,""),"")</f>
        <v/>
      </c>
      <c r="F34" s="28" t="str">
        <f>IF(C34&lt;&gt;"",IF(H34&lt;&gt;102,Doklady!H7,""),"")</f>
        <v/>
      </c>
      <c r="G34" s="30" t="str">
        <f>IF(C34&lt;&gt;"",IF(H34&lt;&gt;102,IF(D34&gt;C34,"CHYBA!",-(MIN(D34-C34,(D34+F34)*(1-Doklady!K7)-C34))),""),"")</f>
        <v/>
      </c>
      <c r="H34" s="111" t="str">
        <f>Doklady!I7</f>
        <v/>
      </c>
      <c r="I34" s="107" t="str">
        <f t="shared" si="3"/>
        <v/>
      </c>
    </row>
    <row r="35" spans="1:9" ht="12" customHeight="1">
      <c r="A35" s="29" t="str">
        <f>Doklady!J8</f>
        <v/>
      </c>
      <c r="B35" s="29" t="str">
        <f>Doklady!A8</f>
        <v/>
      </c>
      <c r="C35" s="30" t="str">
        <f>IF(H35&gt;0,Doklady!F8,"")</f>
        <v/>
      </c>
      <c r="D35" s="114" t="str">
        <f>IF(C35&lt;&gt;"",Doklady!G8,"")</f>
        <v/>
      </c>
      <c r="E35" s="30" t="str">
        <f>IF(C35&lt;&gt;"",IF(H35&lt;&gt;102,D35/(1-Doklady!K8)-D35,""),"")</f>
        <v/>
      </c>
      <c r="F35" s="28" t="str">
        <f>IF(C35&lt;&gt;"",IF(H35&lt;&gt;102,Doklady!H8,""),"")</f>
        <v/>
      </c>
      <c r="G35" s="30" t="str">
        <f>IF(C35&lt;&gt;"",IF(H35&lt;&gt;102,IF(D35&gt;C35,"CHYBA!",-(MIN(D35-C35,(D35+F35)*(1-Doklady!K8)-C35))),""),"")</f>
        <v/>
      </c>
      <c r="H35" s="111" t="str">
        <f>Doklady!I8</f>
        <v/>
      </c>
      <c r="I35" s="107" t="str">
        <f t="shared" si="3"/>
        <v/>
      </c>
    </row>
    <row r="36" spans="1:9" ht="12" customHeight="1">
      <c r="A36" s="29" t="str">
        <f>Doklady!J9</f>
        <v/>
      </c>
      <c r="B36" s="29" t="str">
        <f>Doklady!A9</f>
        <v/>
      </c>
      <c r="C36" s="30" t="str">
        <f>IF(H36&gt;0,Doklady!F9,"")</f>
        <v/>
      </c>
      <c r="D36" s="114" t="str">
        <f>IF(C36&lt;&gt;"",Doklady!G9,"")</f>
        <v/>
      </c>
      <c r="E36" s="30" t="str">
        <f>IF(C36&lt;&gt;"",IF(H36&lt;&gt;102,D36/(1-Doklady!K9)-D36,""),"")</f>
        <v/>
      </c>
      <c r="F36" s="28" t="str">
        <f>IF(C36&lt;&gt;"",IF(H36&lt;&gt;102,Doklady!H9,""),"")</f>
        <v/>
      </c>
      <c r="G36" s="30" t="str">
        <f>IF(C36&lt;&gt;"",IF(H36&lt;&gt;102,IF(D36&gt;C36,"CHYBA!",-(MIN(D36-C36,(D36+F36)*(1-Doklady!K9)-C36))),""),"")</f>
        <v/>
      </c>
      <c r="H36" s="111" t="str">
        <f>Doklady!I9</f>
        <v/>
      </c>
      <c r="I36" s="107" t="str">
        <f t="shared" si="3"/>
        <v/>
      </c>
    </row>
    <row r="37" spans="1:9" ht="12" customHeight="1">
      <c r="A37" s="29" t="str">
        <f>Doklady!J10</f>
        <v/>
      </c>
      <c r="B37" s="29" t="str">
        <f>Doklady!A10</f>
        <v/>
      </c>
      <c r="C37" s="30" t="str">
        <f>IF(H37&gt;0,Doklady!F10,"")</f>
        <v/>
      </c>
      <c r="D37" s="114" t="str">
        <f>IF(C37&lt;&gt;"",Doklady!G10,"")</f>
        <v/>
      </c>
      <c r="E37" s="30" t="str">
        <f>IF(C37&lt;&gt;"",IF(H37&lt;&gt;102,D37/(1-Doklady!K10)-D37,""),"")</f>
        <v/>
      </c>
      <c r="F37" s="28" t="str">
        <f>IF(C37&lt;&gt;"",IF(H37&lt;&gt;102,Doklady!H10,""),"")</f>
        <v/>
      </c>
      <c r="G37" s="30" t="str">
        <f>IF(C37&lt;&gt;"",IF(H37&lt;&gt;102,IF(D37&gt;C37,"CHYBA!",-(MIN(D37-C37,(D37+F37)*(1-Doklady!K10)-C37))),""),"")</f>
        <v/>
      </c>
      <c r="H37" s="111" t="str">
        <f>Doklady!I10</f>
        <v/>
      </c>
      <c r="I37" s="107" t="str">
        <f t="shared" si="3"/>
        <v/>
      </c>
    </row>
    <row r="38" spans="1:9" ht="12" customHeight="1">
      <c r="A38" s="29" t="str">
        <f>Doklady!J11</f>
        <v/>
      </c>
      <c r="B38" s="29" t="str">
        <f>Doklady!A11</f>
        <v/>
      </c>
      <c r="C38" s="30" t="str">
        <f>IF(H38&gt;0,Doklady!F11,"")</f>
        <v/>
      </c>
      <c r="D38" s="114" t="str">
        <f>IF(C38&lt;&gt;"",Doklady!G11,"")</f>
        <v/>
      </c>
      <c r="E38" s="30" t="str">
        <f>IF(C38&lt;&gt;"",IF(H38&lt;&gt;102,D38/(1-Doklady!K11)-D38,""),"")</f>
        <v/>
      </c>
      <c r="F38" s="28" t="str">
        <f>IF(C38&lt;&gt;"",IF(H38&lt;&gt;102,Doklady!H11,""),"")</f>
        <v/>
      </c>
      <c r="G38" s="30" t="str">
        <f>IF(C38&lt;&gt;"",IF(H38&lt;&gt;102,IF(D38&gt;C38,"CHYBA!",-(MIN(D38-C38,(D38+F38)*(1-Doklady!K11)-C38))),""),"")</f>
        <v/>
      </c>
      <c r="H38" s="111" t="str">
        <f>Doklady!I11</f>
        <v/>
      </c>
      <c r="I38" s="107" t="str">
        <f t="shared" si="3"/>
        <v/>
      </c>
    </row>
    <row r="39" spans="1:9" ht="12" customHeight="1">
      <c r="A39" s="29" t="str">
        <f>Doklady!J12</f>
        <v/>
      </c>
      <c r="B39" s="29" t="str">
        <f>Doklady!A12</f>
        <v/>
      </c>
      <c r="C39" s="30" t="str">
        <f>IF(H39&gt;0,Doklady!F12,"")</f>
        <v/>
      </c>
      <c r="D39" s="114" t="str">
        <f>IF(C39&lt;&gt;"",Doklady!G12,"")</f>
        <v/>
      </c>
      <c r="E39" s="30" t="str">
        <f>IF(C39&lt;&gt;"",IF(H39&lt;&gt;102,D39/(1-Doklady!K12)-D39,""),"")</f>
        <v/>
      </c>
      <c r="F39" s="28" t="str">
        <f>IF(C39&lt;&gt;"",IF(H39&lt;&gt;102,Doklady!H12,""),"")</f>
        <v/>
      </c>
      <c r="G39" s="30" t="str">
        <f>IF(C39&lt;&gt;"",IF(H39&lt;&gt;102,IF(D39&gt;C39,"CHYBA!",-(MIN(D39-C39,(D39+F39)*(1-Doklady!K12)-C39))),""),"")</f>
        <v/>
      </c>
      <c r="H39" s="111" t="str">
        <f>Doklady!I12</f>
        <v/>
      </c>
      <c r="I39" s="107" t="str">
        <f t="shared" si="3"/>
        <v/>
      </c>
    </row>
    <row r="40" spans="1:9" ht="12" customHeight="1">
      <c r="A40" s="29" t="str">
        <f>Doklady!J13</f>
        <v/>
      </c>
      <c r="B40" s="29" t="str">
        <f>Doklady!A13</f>
        <v/>
      </c>
      <c r="C40" s="30" t="str">
        <f>IF(H40&gt;0,Doklady!F13,"")</f>
        <v/>
      </c>
      <c r="D40" s="114" t="str">
        <f>IF(C40&lt;&gt;"",Doklady!G13,"")</f>
        <v/>
      </c>
      <c r="E40" s="30" t="str">
        <f>IF(C40&lt;&gt;"",IF(H40&lt;&gt;102,D40/(1-Doklady!K13)-D40,""),"")</f>
        <v/>
      </c>
      <c r="F40" s="28" t="str">
        <f>IF(C40&lt;&gt;"",IF(H40&lt;&gt;102,Doklady!H13,""),"")</f>
        <v/>
      </c>
      <c r="G40" s="30" t="str">
        <f>IF(C40&lt;&gt;"",IF(H40&lt;&gt;102,IF(D40&gt;C40,"CHYBA!",-(MIN(D40-C40,(D40+F40)*(1-Doklady!K13)-C40))),""),"")</f>
        <v/>
      </c>
      <c r="H40" s="111" t="str">
        <f>Doklady!I13</f>
        <v/>
      </c>
      <c r="I40" s="107" t="str">
        <f t="shared" si="3"/>
        <v/>
      </c>
    </row>
    <row r="41" spans="1:9" ht="12" customHeight="1">
      <c r="A41" s="29" t="str">
        <f>Doklady!J14</f>
        <v/>
      </c>
      <c r="B41" s="29" t="str">
        <f>Doklady!A14</f>
        <v/>
      </c>
      <c r="C41" s="30" t="str">
        <f>IF(H41&gt;0,Doklady!F14,"")</f>
        <v/>
      </c>
      <c r="D41" s="114" t="str">
        <f>IF(C41&lt;&gt;"",Doklady!G14,"")</f>
        <v/>
      </c>
      <c r="E41" s="30" t="str">
        <f>IF(C41&lt;&gt;"",IF(H41&lt;&gt;102,D41/(1-Doklady!K14)-D41,""),"")</f>
        <v/>
      </c>
      <c r="F41" s="28" t="str">
        <f>IF(C41&lt;&gt;"",IF(H41&lt;&gt;102,Doklady!H14,""),"")</f>
        <v/>
      </c>
      <c r="G41" s="30" t="str">
        <f>IF(C41&lt;&gt;"",IF(H41&lt;&gt;102,IF(D41&gt;C41,"CHYBA!",-(MIN(D41-C41,(D41+F41)*(1-Doklady!K14)-C41))),""),"")</f>
        <v/>
      </c>
      <c r="H41" s="111" t="str">
        <f>Doklady!I14</f>
        <v/>
      </c>
      <c r="I41" s="107" t="str">
        <f t="shared" si="3"/>
        <v/>
      </c>
    </row>
    <row r="42" spans="1:9" ht="12" customHeight="1">
      <c r="A42" s="29" t="str">
        <f>Doklady!J15</f>
        <v/>
      </c>
      <c r="B42" s="29" t="str">
        <f>Doklady!A15</f>
        <v/>
      </c>
      <c r="C42" s="30" t="str">
        <f>IF(H42&gt;0,Doklady!F15,"")</f>
        <v/>
      </c>
      <c r="D42" s="114" t="str">
        <f>IF(C42&lt;&gt;"",Doklady!G15,"")</f>
        <v/>
      </c>
      <c r="E42" s="30" t="str">
        <f>IF(C42&lt;&gt;"",IF(H42&lt;&gt;102,D42/(1-Doklady!K15)-D42,""),"")</f>
        <v/>
      </c>
      <c r="F42" s="28" t="str">
        <f>IF(C42&lt;&gt;"",IF(H42&lt;&gt;102,Doklady!H15,""),"")</f>
        <v/>
      </c>
      <c r="G42" s="30" t="str">
        <f>IF(C42&lt;&gt;"",IF(H42&lt;&gt;102,IF(D42&gt;C42,"CHYBA!",-(MIN(D42-C42,(D42+F42)*(1-Doklady!K15)-C42))),""),"")</f>
        <v/>
      </c>
      <c r="H42" s="111" t="str">
        <f>Doklady!I15</f>
        <v/>
      </c>
      <c r="I42" s="107" t="str">
        <f t="shared" si="3"/>
        <v/>
      </c>
    </row>
    <row r="43" spans="1:9" ht="12" customHeight="1">
      <c r="A43" s="29" t="str">
        <f>Doklady!J16</f>
        <v/>
      </c>
      <c r="B43" s="29" t="str">
        <f>Doklady!A16</f>
        <v/>
      </c>
      <c r="C43" s="30" t="str">
        <f>IF(H43&gt;0,Doklady!F16,"")</f>
        <v/>
      </c>
      <c r="D43" s="114" t="str">
        <f>IF(C43&lt;&gt;"",Doklady!G16,"")</f>
        <v/>
      </c>
      <c r="E43" s="30" t="str">
        <f>IF(C43&lt;&gt;"",IF(H43&lt;&gt;102,D43/(1-Doklady!K16)-D43,""),"")</f>
        <v/>
      </c>
      <c r="F43" s="28" t="str">
        <f>IF(C43&lt;&gt;"",IF(H43&lt;&gt;102,Doklady!H16,""),"")</f>
        <v/>
      </c>
      <c r="G43" s="30" t="str">
        <f>IF(C43&lt;&gt;"",IF(H43&lt;&gt;102,IF(D43&gt;C43,"CHYBA!",-(MIN(D43-C43,(D43+F43)*(1-Doklady!K16)-C43))),""),"")</f>
        <v/>
      </c>
      <c r="H43" s="111" t="str">
        <f>Doklady!I16</f>
        <v/>
      </c>
      <c r="I43" s="107" t="str">
        <f t="shared" si="3"/>
        <v/>
      </c>
    </row>
    <row r="44" spans="1:9" ht="12" customHeight="1">
      <c r="A44" s="29" t="str">
        <f>Doklady!J17</f>
        <v/>
      </c>
      <c r="B44" s="29" t="str">
        <f>Doklady!A17</f>
        <v/>
      </c>
      <c r="C44" s="30" t="str">
        <f>IF(H44&gt;0,Doklady!F17,"")</f>
        <v/>
      </c>
      <c r="D44" s="114" t="str">
        <f>IF(C44&lt;&gt;"",Doklady!G17,"")</f>
        <v/>
      </c>
      <c r="E44" s="30" t="str">
        <f>IF(C44&lt;&gt;"",IF(H44&lt;&gt;102,D44/(1-Doklady!K17)-D44,""),"")</f>
        <v/>
      </c>
      <c r="F44" s="28" t="str">
        <f>IF(C44&lt;&gt;"",IF(H44&lt;&gt;102,Doklady!H17,""),"")</f>
        <v/>
      </c>
      <c r="G44" s="30" t="str">
        <f>IF(C44&lt;&gt;"",IF(H44&lt;&gt;102,IF(D44&gt;C44,"CHYBA!",-(MIN(D44-C44,(D44+F44)*(1-Doklady!K17)-C44))),""),"")</f>
        <v/>
      </c>
      <c r="H44" s="111" t="str">
        <f>Doklady!I17</f>
        <v/>
      </c>
      <c r="I44" s="107" t="str">
        <f t="shared" si="3"/>
        <v/>
      </c>
    </row>
    <row r="45" spans="1:9" ht="12" customHeight="1">
      <c r="A45" s="29" t="str">
        <f>Doklady!J18</f>
        <v/>
      </c>
      <c r="B45" s="29" t="str">
        <f>Doklady!A18</f>
        <v/>
      </c>
      <c r="C45" s="30" t="str">
        <f>IF(H45&gt;0,Doklady!F18,"")</f>
        <v/>
      </c>
      <c r="D45" s="114" t="str">
        <f>IF(C45&lt;&gt;"",Doklady!G18,"")</f>
        <v/>
      </c>
      <c r="E45" s="30" t="str">
        <f>IF(C45&lt;&gt;"",IF(H45&lt;&gt;102,D45/(1-Doklady!K18)-D45,""),"")</f>
        <v/>
      </c>
      <c r="F45" s="28" t="str">
        <f>IF(C45&lt;&gt;"",IF(H45&lt;&gt;102,Doklady!H18,""),"")</f>
        <v/>
      </c>
      <c r="G45" s="30" t="str">
        <f>IF(C45&lt;&gt;"",IF(H45&lt;&gt;102,IF(D45&gt;C45,"CHYBA!",-(MIN(D45-C45,(D45+F45)*(1-Doklady!K18)-C45))),""),"")</f>
        <v/>
      </c>
      <c r="H45" s="111" t="str">
        <f>Doklady!I18</f>
        <v/>
      </c>
      <c r="I45" s="107" t="str">
        <f t="shared" si="3"/>
        <v/>
      </c>
    </row>
    <row r="46" spans="1:9" ht="12" customHeight="1">
      <c r="A46" s="29" t="str">
        <f>Doklady!J19</f>
        <v/>
      </c>
      <c r="B46" s="29" t="str">
        <f>Doklady!A19</f>
        <v/>
      </c>
      <c r="C46" s="30" t="str">
        <f>IF(H46&gt;0,Doklady!F19,"")</f>
        <v/>
      </c>
      <c r="D46" s="114" t="str">
        <f>IF(C46&lt;&gt;"",Doklady!G19,"")</f>
        <v/>
      </c>
      <c r="E46" s="30" t="str">
        <f>IF(C46&lt;&gt;"",IF(H46&lt;&gt;102,D46/(1-Doklady!K19)-D46,""),"")</f>
        <v/>
      </c>
      <c r="F46" s="28" t="str">
        <f>IF(C46&lt;&gt;"",IF(H46&lt;&gt;102,Doklady!H19,""),"")</f>
        <v/>
      </c>
      <c r="G46" s="30" t="str">
        <f>IF(C46&lt;&gt;"",IF(H46&lt;&gt;102,IF(D46&gt;C46,"CHYBA!",-(MIN(D46-C46,(D46+F46)*(1-Doklady!K19)-C46))),""),"")</f>
        <v/>
      </c>
      <c r="H46" s="111" t="str">
        <f>Doklady!I19</f>
        <v/>
      </c>
      <c r="I46" s="107" t="str">
        <f t="shared" si="3"/>
        <v/>
      </c>
    </row>
    <row r="47" spans="1:9" ht="12" customHeight="1">
      <c r="A47" s="29" t="str">
        <f>Doklady!J20</f>
        <v/>
      </c>
      <c r="B47" s="29" t="str">
        <f>Doklady!A20</f>
        <v/>
      </c>
      <c r="C47" s="30" t="str">
        <f>IF(H47&gt;0,Doklady!F20,"")</f>
        <v/>
      </c>
      <c r="D47" s="114" t="str">
        <f>IF(C47&lt;&gt;"",Doklady!G20,"")</f>
        <v/>
      </c>
      <c r="E47" s="30" t="str">
        <f>IF(C47&lt;&gt;"",IF(H47&lt;&gt;102,D47/(1-Doklady!K20)-D47,""),"")</f>
        <v/>
      </c>
      <c r="F47" s="28" t="str">
        <f>IF(C47&lt;&gt;"",IF(H47&lt;&gt;102,Doklady!H20,""),"")</f>
        <v/>
      </c>
      <c r="G47" s="30" t="str">
        <f>IF(C47&lt;&gt;"",IF(H47&lt;&gt;102,IF(D47&gt;C47,"CHYBA!",-(MIN(D47-C47,(D47+F47)*(1-Doklady!K20)-C47))),""),"")</f>
        <v/>
      </c>
      <c r="H47" s="111" t="str">
        <f>Doklady!I20</f>
        <v/>
      </c>
      <c r="I47" s="107" t="str">
        <f t="shared" si="3"/>
        <v/>
      </c>
    </row>
    <row r="48" spans="1:9" ht="12" customHeight="1">
      <c r="A48" s="29" t="str">
        <f>Doklady!J21</f>
        <v/>
      </c>
      <c r="B48" s="29" t="str">
        <f>Doklady!A21</f>
        <v/>
      </c>
      <c r="C48" s="30" t="str">
        <f>IF(H48&gt;0,Doklady!F21,"")</f>
        <v/>
      </c>
      <c r="D48" s="114" t="str">
        <f>IF(C48&lt;&gt;"",IF(H48&lt;&gt;102,Doklady!G21,""),"")</f>
        <v/>
      </c>
      <c r="E48" s="30" t="str">
        <f>IF(C48&lt;&gt;"",IF(H48&lt;&gt;102,D48/(1-Doklady!K21)-D48,""),"")</f>
        <v/>
      </c>
      <c r="F48" s="28" t="str">
        <f>IF(C48&lt;&gt;"",IF(H48&lt;&gt;102,Doklady!H21,""),"")</f>
        <v/>
      </c>
      <c r="G48" s="30" t="str">
        <f>IF(C48&lt;&gt;"",IF(H48&lt;&gt;102,IF(D48&gt;C48,"CHYBA!",-(MIN(D48-C48,(D48+F48)*(1-Doklady!K21)-C48))),""),"")</f>
        <v/>
      </c>
      <c r="H48" s="111" t="str">
        <f>Doklady!I21</f>
        <v/>
      </c>
      <c r="I48" s="107" t="str">
        <f t="shared" si="3"/>
        <v/>
      </c>
    </row>
    <row r="49" spans="1:9" ht="12" customHeight="1">
      <c r="A49" s="29" t="str">
        <f>Doklady!J22</f>
        <v/>
      </c>
      <c r="B49" s="29" t="str">
        <f>Doklady!A22</f>
        <v/>
      </c>
      <c r="C49" s="30" t="str">
        <f>IF(H49&gt;0,Doklady!F22,"")</f>
        <v/>
      </c>
      <c r="D49" s="114" t="str">
        <f>IF(C49&lt;&gt;"",IF(H49&lt;&gt;102,Doklady!G22,""),"")</f>
        <v/>
      </c>
      <c r="E49" s="30" t="str">
        <f>IF(C49&lt;&gt;"",IF(H49&lt;&gt;102,D49/(1-Doklady!K22)-D49,""),"")</f>
        <v/>
      </c>
      <c r="F49" s="28" t="str">
        <f>IF(C49&lt;&gt;"",IF(H49&lt;&gt;102,Doklady!H22,""),"")</f>
        <v/>
      </c>
      <c r="G49" s="30" t="str">
        <f>IF(C49&lt;&gt;"",IF(H49&lt;&gt;102,IF(D49&gt;C49,"CHYBA!",-(MIN(D49-C49,(D49+F49)*(1-Doklady!K22)-C49))),""),"")</f>
        <v/>
      </c>
      <c r="H49" s="111" t="str">
        <f>Doklady!I22</f>
        <v/>
      </c>
      <c r="I49" s="107" t="str">
        <f t="shared" si="3"/>
        <v/>
      </c>
    </row>
    <row r="50" spans="1:9" ht="12" customHeight="1">
      <c r="A50" s="29" t="str">
        <f>Doklady!J23</f>
        <v/>
      </c>
      <c r="B50" s="29" t="str">
        <f>Doklady!A23</f>
        <v/>
      </c>
      <c r="C50" s="30" t="str">
        <f>IF(H50&gt;0,Doklady!F23,"")</f>
        <v/>
      </c>
      <c r="D50" s="114" t="str">
        <f>IF(C50&lt;&gt;"",IF(H50&lt;&gt;102,Doklady!G23,""),"")</f>
        <v/>
      </c>
      <c r="E50" s="30" t="str">
        <f>IF(C50&lt;&gt;"",IF(H50&lt;&gt;102,D50/(1-Doklady!K23)-D50,""),"")</f>
        <v/>
      </c>
      <c r="F50" s="28" t="str">
        <f>IF(C50&lt;&gt;"",IF(H50&lt;&gt;102,Doklady!H23,""),"")</f>
        <v/>
      </c>
      <c r="G50" s="30" t="str">
        <f>IF(C50&lt;&gt;"",IF(H50&lt;&gt;102,IF(D50&gt;C50,"CHYBA!",-(MIN(D50-C50,(D50+F50)*(1-Doklady!K23)-C50))),""),"")</f>
        <v/>
      </c>
      <c r="H50" s="111" t="str">
        <f>Doklady!I23</f>
        <v/>
      </c>
      <c r="I50" s="107" t="str">
        <f t="shared" si="3"/>
        <v/>
      </c>
    </row>
    <row r="51" spans="1:9" ht="12" customHeight="1">
      <c r="A51" s="29" t="str">
        <f>Doklady!J24</f>
        <v/>
      </c>
      <c r="B51" s="29" t="str">
        <f>Doklady!A24</f>
        <v/>
      </c>
      <c r="C51" s="30" t="str">
        <f>IF(H51&gt;0,Doklady!F24,"")</f>
        <v/>
      </c>
      <c r="D51" s="114" t="str">
        <f>IF(C51&lt;&gt;"",IF(H51&lt;&gt;102,Doklady!G24,""),"")</f>
        <v/>
      </c>
      <c r="E51" s="30" t="str">
        <f>IF(C51&lt;&gt;"",IF(H51&lt;&gt;102,D51/(1-Doklady!K24)-D51,""),"")</f>
        <v/>
      </c>
      <c r="F51" s="28" t="str">
        <f>IF(C51&lt;&gt;"",IF(H51&lt;&gt;102,Doklady!H24,""),"")</f>
        <v/>
      </c>
      <c r="G51" s="30" t="str">
        <f>IF(C51&lt;&gt;"",IF(H51&lt;&gt;102,IF(D51&gt;C51,"CHYBA!",-(MIN(D51-C51,(D51+F51)*(1-Doklady!K24)-C51))),""),"")</f>
        <v/>
      </c>
      <c r="H51" s="111" t="str">
        <f>Doklady!I24</f>
        <v/>
      </c>
      <c r="I51" s="107" t="str">
        <f t="shared" si="3"/>
        <v/>
      </c>
    </row>
    <row r="52" spans="1:9" ht="12" customHeight="1">
      <c r="A52" s="29" t="str">
        <f>Doklady!J25</f>
        <v/>
      </c>
      <c r="B52" s="29" t="str">
        <f>Doklady!A25</f>
        <v/>
      </c>
      <c r="C52" s="30" t="str">
        <f>IF(H52&gt;0,Doklady!F25,"")</f>
        <v/>
      </c>
      <c r="D52" s="114" t="str">
        <f>IF(C52&lt;&gt;"",IF(H52&lt;&gt;102,Doklady!G25,""),"")</f>
        <v/>
      </c>
      <c r="E52" s="30" t="str">
        <f>IF(C52&lt;&gt;"",IF(H52&lt;&gt;102,D52/(1-Doklady!K25)-D52,""),"")</f>
        <v/>
      </c>
      <c r="F52" s="28" t="str">
        <f>IF(C52&lt;&gt;"",IF(H52&lt;&gt;102,Doklady!H25,""),"")</f>
        <v/>
      </c>
      <c r="G52" s="30" t="str">
        <f>IF(C52&lt;&gt;"",IF(H52&lt;&gt;102,IF(D52&gt;C52,"CHYBA!",-(MIN(D52-C52,(D52+F52)*(1-Doklady!K25)-C52))),""),"")</f>
        <v/>
      </c>
      <c r="H52" s="111" t="str">
        <f>Doklady!I25</f>
        <v/>
      </c>
      <c r="I52" s="107" t="str">
        <f t="shared" si="3"/>
        <v/>
      </c>
    </row>
    <row r="53" spans="1:9" ht="12" customHeight="1">
      <c r="A53" s="29" t="str">
        <f>Doklady!J26</f>
        <v/>
      </c>
      <c r="B53" s="29" t="str">
        <f>Doklady!A26</f>
        <v/>
      </c>
      <c r="C53" s="30" t="str">
        <f>IF(H53&gt;0,Doklady!F26,"")</f>
        <v/>
      </c>
      <c r="D53" s="114" t="str">
        <f>IF(C53&lt;&gt;"",IF(H53&lt;&gt;102,Doklady!G26,""),"")</f>
        <v/>
      </c>
      <c r="E53" s="30" t="str">
        <f>IF(C53&lt;&gt;"",IF(H53&lt;&gt;102,D53/(1-Doklady!K26)-D53,""),"")</f>
        <v/>
      </c>
      <c r="F53" s="28" t="str">
        <f>IF(C53&lt;&gt;"",IF(H53&lt;&gt;102,Doklady!H26,""),"")</f>
        <v/>
      </c>
      <c r="G53" s="30" t="str">
        <f>IF(C53&lt;&gt;"",IF(H53&lt;&gt;102,IF(D53&gt;C53,"CHYBA!",-(MIN(D53-C53,(D53+F53)*(1-Doklady!K26)-C53))),""),"")</f>
        <v/>
      </c>
      <c r="H53" s="111" t="str">
        <f>Doklady!I26</f>
        <v/>
      </c>
      <c r="I53" s="107" t="str">
        <f t="shared" si="3"/>
        <v/>
      </c>
    </row>
    <row r="54" spans="1:9" ht="12" customHeight="1">
      <c r="A54" s="29" t="str">
        <f>Doklady!J27</f>
        <v/>
      </c>
      <c r="B54" s="29" t="str">
        <f>Doklady!A27</f>
        <v/>
      </c>
      <c r="C54" s="30" t="str">
        <f>IF(H54&gt;0,Doklady!F27,"")</f>
        <v/>
      </c>
      <c r="D54" s="114" t="str">
        <f>IF(C54&lt;&gt;"",IF(H54&lt;&gt;102,Doklady!G27,""),"")</f>
        <v/>
      </c>
      <c r="E54" s="30" t="str">
        <f>IF(C54&lt;&gt;"",IF(H54&lt;&gt;102,D54/(1-Doklady!K27)-D54,""),"")</f>
        <v/>
      </c>
      <c r="F54" s="28" t="str">
        <f>IF(C54&lt;&gt;"",IF(H54&lt;&gt;102,Doklady!H27,""),"")</f>
        <v/>
      </c>
      <c r="G54" s="30" t="str">
        <f>IF(C54&lt;&gt;"",IF(H54&lt;&gt;102,IF(D54&gt;C54,"CHYBA!",-(MIN(D54-C54,(D54+F54)*(1-Doklady!K27)-C54))),""),"")</f>
        <v/>
      </c>
      <c r="H54" s="111" t="str">
        <f>Doklady!I27</f>
        <v/>
      </c>
      <c r="I54" s="107" t="str">
        <f t="shared" si="3"/>
        <v/>
      </c>
    </row>
    <row r="55" spans="1:9" ht="12" customHeight="1">
      <c r="A55" s="29" t="str">
        <f>Doklady!J28</f>
        <v/>
      </c>
      <c r="B55" s="29" t="str">
        <f>Doklady!A28</f>
        <v/>
      </c>
      <c r="C55" s="30" t="str">
        <f>IF(H55&gt;0,Doklady!F28,"")</f>
        <v/>
      </c>
      <c r="D55" s="114" t="str">
        <f>IF(C55&lt;&gt;"",IF(H55&lt;&gt;102,Doklady!G28,""),"")</f>
        <v/>
      </c>
      <c r="E55" s="30" t="str">
        <f>IF(C55&lt;&gt;"",IF(H55&lt;&gt;102,D55/(1-Doklady!K28)-D55,""),"")</f>
        <v/>
      </c>
      <c r="F55" s="28" t="str">
        <f>IF(C55&lt;&gt;"",IF(H55&lt;&gt;102,Doklady!H28,""),"")</f>
        <v/>
      </c>
      <c r="G55" s="30" t="str">
        <f>IF(C55&lt;&gt;"",IF(H55&lt;&gt;102,IF(D55&gt;C55,"CHYBA!",-(MIN(D55-C55,(D55+F55)*(1-Doklady!K28)-C55))),""),"")</f>
        <v/>
      </c>
      <c r="H55" s="111" t="str">
        <f>Doklady!I28</f>
        <v/>
      </c>
      <c r="I55" s="107" t="str">
        <f t="shared" si="3"/>
        <v/>
      </c>
    </row>
    <row r="56" spans="1:9" ht="12" customHeight="1">
      <c r="A56" s="29" t="str">
        <f>Doklady!J29</f>
        <v/>
      </c>
      <c r="B56" s="29" t="str">
        <f>Doklady!A29</f>
        <v/>
      </c>
      <c r="C56" s="30" t="str">
        <f>IF(H56&gt;0,Doklady!F29,"")</f>
        <v/>
      </c>
      <c r="D56" s="114" t="str">
        <f>IF(C56&lt;&gt;"",IF(H56&lt;&gt;102,Doklady!G29,""),"")</f>
        <v/>
      </c>
      <c r="E56" s="30" t="str">
        <f>IF(C56&lt;&gt;"",IF(H56&lt;&gt;102,D56/(1-Doklady!K29)-D56,""),"")</f>
        <v/>
      </c>
      <c r="F56" s="28" t="str">
        <f>IF(C56&lt;&gt;"",IF(H56&lt;&gt;102,Doklady!H29,""),"")</f>
        <v/>
      </c>
      <c r="G56" s="30" t="str">
        <f>IF(C56&lt;&gt;"",IF(H56&lt;&gt;102,IF(D56&gt;C56,"CHYBA!",-(MIN(D56-C56,(D56+F56)*(1-Doklady!K29)-C56))),""),"")</f>
        <v/>
      </c>
      <c r="H56" s="111" t="str">
        <f>Doklady!I29</f>
        <v/>
      </c>
      <c r="I56" s="107" t="str">
        <f t="shared" si="3"/>
        <v/>
      </c>
    </row>
    <row r="57" spans="1:9" ht="12" customHeight="1">
      <c r="A57" s="29" t="str">
        <f>Doklady!J30</f>
        <v/>
      </c>
      <c r="B57" s="29" t="str">
        <f>Doklady!A30</f>
        <v/>
      </c>
      <c r="C57" s="30" t="str">
        <f>IF(H57&gt;0,Doklady!F30,"")</f>
        <v/>
      </c>
      <c r="D57" s="114" t="str">
        <f>IF(C57&lt;&gt;"",IF(H57&lt;&gt;102,Doklady!G30,""),"")</f>
        <v/>
      </c>
      <c r="E57" s="30" t="str">
        <f>IF(C57&lt;&gt;"",IF(H57&lt;&gt;102,D57/(1-Doklady!K30)-D57,""),"")</f>
        <v/>
      </c>
      <c r="F57" s="28" t="str">
        <f>IF(C57&lt;&gt;"",IF(H57&lt;&gt;102,Doklady!H30,""),"")</f>
        <v/>
      </c>
      <c r="G57" s="30" t="str">
        <f>IF(C57&lt;&gt;"",IF(H57&lt;&gt;102,IF(D57&gt;C57,"CHYBA!",-(MIN(D57-C57,(D57+F57)*(1-Doklady!K30)-C57))),""),"")</f>
        <v/>
      </c>
      <c r="H57" s="111" t="str">
        <f>Doklady!I30</f>
        <v/>
      </c>
      <c r="I57" s="107" t="str">
        <f t="shared" si="3"/>
        <v/>
      </c>
    </row>
    <row r="58" spans="1:9" ht="12" customHeight="1">
      <c r="A58" s="29" t="str">
        <f>Doklady!J31</f>
        <v/>
      </c>
      <c r="B58" s="29" t="str">
        <f>Doklady!A31</f>
        <v/>
      </c>
      <c r="C58" s="30" t="str">
        <f>IF(H58&gt;0,Doklady!F31,"")</f>
        <v/>
      </c>
      <c r="D58" s="114" t="str">
        <f>IF(C58&lt;&gt;"",IF(H58&lt;&gt;102,Doklady!G31,""),"")</f>
        <v/>
      </c>
      <c r="E58" s="30" t="str">
        <f>IF(C58&lt;&gt;"",IF(H58&lt;&gt;102,D58/(1-Doklady!K31)-D58,""),"")</f>
        <v/>
      </c>
      <c r="F58" s="28" t="str">
        <f>IF(C58&lt;&gt;"",IF(H58&lt;&gt;102,Doklady!H31,""),"")</f>
        <v/>
      </c>
      <c r="G58" s="30" t="str">
        <f>IF(C58&lt;&gt;"",IF(H58&lt;&gt;102,IF(D58&gt;C58,"CHYBA!",-(MIN(D58-C58,(D58+F58)*(1-Doklady!K31)-C58))),""),"")</f>
        <v/>
      </c>
      <c r="H58" s="111" t="str">
        <f>Doklady!I31</f>
        <v/>
      </c>
      <c r="I58" s="107" t="str">
        <f t="shared" si="3"/>
        <v/>
      </c>
    </row>
    <row r="59" spans="1:9" ht="12" customHeight="1">
      <c r="A59" s="29" t="str">
        <f>Doklady!J32</f>
        <v/>
      </c>
      <c r="B59" s="29" t="str">
        <f>Doklady!A32</f>
        <v/>
      </c>
      <c r="C59" s="30" t="str">
        <f>IF(H59&gt;0,Doklady!F32,"")</f>
        <v/>
      </c>
      <c r="D59" s="114" t="str">
        <f>IF(C59&lt;&gt;"",IF(H59&lt;&gt;102,Doklady!G32,""),"")</f>
        <v/>
      </c>
      <c r="E59" s="30" t="str">
        <f>IF(C59&lt;&gt;"",IF(H59&lt;&gt;102,D59/(1-Doklady!K32)-D59,""),"")</f>
        <v/>
      </c>
      <c r="F59" s="28" t="str">
        <f>IF(C59&lt;&gt;"",IF(H59&lt;&gt;102,Doklady!H32,""),"")</f>
        <v/>
      </c>
      <c r="G59" s="30" t="str">
        <f>IF(C59&lt;&gt;"",IF(H59&lt;&gt;102,IF(D59&gt;C59,"CHYBA!",-(MIN(D59-C59,(D59+F59)*(1-Doklady!K32)-C59))),""),"")</f>
        <v/>
      </c>
      <c r="H59" s="111" t="str">
        <f>Doklady!I32</f>
        <v/>
      </c>
      <c r="I59" s="107" t="str">
        <f t="shared" si="3"/>
        <v/>
      </c>
    </row>
    <row r="60" spans="1:9" ht="12" customHeight="1">
      <c r="A60" s="29" t="str">
        <f>Doklady!J33</f>
        <v/>
      </c>
      <c r="B60" s="29" t="str">
        <f>Doklady!A33</f>
        <v/>
      </c>
      <c r="C60" s="30" t="str">
        <f>IF(H60&gt;0,Doklady!F33,"")</f>
        <v/>
      </c>
      <c r="D60" s="114" t="str">
        <f>IF(C60&lt;&gt;"",IF(H60&lt;&gt;102,Doklady!G33,""),"")</f>
        <v/>
      </c>
      <c r="E60" s="30" t="str">
        <f>IF(C60&lt;&gt;"",IF(H60&lt;&gt;102,D60/(1-Doklady!K33)-D60,""),"")</f>
        <v/>
      </c>
      <c r="F60" s="28" t="str">
        <f>IF(C60&lt;&gt;"",IF(H60&lt;&gt;102,Doklady!H33,""),"")</f>
        <v/>
      </c>
      <c r="G60" s="30" t="str">
        <f>IF(C60&lt;&gt;"",IF(H60&lt;&gt;102,IF(D60&gt;C60,"CHYBA!",-(MIN(D60-C60,(D60+F60)*(1-Doklady!K33)-C60))),""),"")</f>
        <v/>
      </c>
      <c r="H60" s="111" t="str">
        <f>Doklady!I33</f>
        <v/>
      </c>
      <c r="I60" s="107" t="str">
        <f t="shared" si="3"/>
        <v/>
      </c>
    </row>
    <row r="61" spans="1:9" ht="12" customHeight="1">
      <c r="A61" s="29" t="str">
        <f>Doklady!J34</f>
        <v/>
      </c>
      <c r="B61" s="29" t="str">
        <f>Doklady!A34</f>
        <v/>
      </c>
      <c r="C61" s="30" t="str">
        <f>IF(H61&gt;0,Doklady!F34,"")</f>
        <v/>
      </c>
      <c r="D61" s="114" t="str">
        <f>IF(C61&lt;&gt;"",IF(H61&lt;&gt;102,Doklady!G34,""),"")</f>
        <v/>
      </c>
      <c r="E61" s="30" t="str">
        <f>IF(C61&lt;&gt;"",IF(H61&lt;&gt;102,D61/(1-Doklady!K34)-D61,""),"")</f>
        <v/>
      </c>
      <c r="F61" s="28" t="str">
        <f>IF(C61&lt;&gt;"",IF(H61&lt;&gt;102,Doklady!H34,""),"")</f>
        <v/>
      </c>
      <c r="G61" s="30" t="str">
        <f>IF(C61&lt;&gt;"",IF(H61&lt;&gt;102,IF(D61&gt;C61,"CHYBA!",-(MIN(D61-C61,(D61+F61)*(1-Doklady!K34)-C61))),""),"")</f>
        <v/>
      </c>
      <c r="H61" s="111" t="str">
        <f>Doklady!I34</f>
        <v/>
      </c>
      <c r="I61" s="107" t="str">
        <f t="shared" si="3"/>
        <v/>
      </c>
    </row>
    <row r="62" spans="1:9" ht="12" customHeight="1">
      <c r="A62" s="29" t="str">
        <f>Doklady!J35</f>
        <v/>
      </c>
      <c r="B62" s="29" t="str">
        <f>Doklady!A35</f>
        <v/>
      </c>
      <c r="C62" s="30" t="str">
        <f>IF(H62&gt;0,Doklady!F35,"")</f>
        <v/>
      </c>
      <c r="D62" s="114" t="str">
        <f>IF(C62&lt;&gt;"",IF(H62&lt;&gt;102,Doklady!G35,""),"")</f>
        <v/>
      </c>
      <c r="E62" s="30" t="str">
        <f>IF(C62&lt;&gt;"",IF(H62&lt;&gt;102,D62/(1-Doklady!K35)-D62,""),"")</f>
        <v/>
      </c>
      <c r="F62" s="28" t="str">
        <f>IF(C62&lt;&gt;"",IF(H62&lt;&gt;102,Doklady!H35,""),"")</f>
        <v/>
      </c>
      <c r="G62" s="30" t="str">
        <f>IF(C62&lt;&gt;"",IF(H62&lt;&gt;102,IF(D62&gt;C62,"CHYBA!",-(MIN(D62-C62,(D62+F62)*(1-Doklady!K35)-C62))),""),"")</f>
        <v/>
      </c>
      <c r="H62" s="111" t="str">
        <f>Doklady!I35</f>
        <v/>
      </c>
      <c r="I62" s="107" t="str">
        <f t="shared" si="3"/>
        <v/>
      </c>
    </row>
    <row r="63" spans="1:9" ht="12" customHeight="1">
      <c r="A63" s="29" t="str">
        <f>Doklady!J36</f>
        <v/>
      </c>
      <c r="B63" s="29" t="str">
        <f>Doklady!A36</f>
        <v/>
      </c>
      <c r="C63" s="30" t="str">
        <f>IF(H63&gt;0,Doklady!F36,"")</f>
        <v/>
      </c>
      <c r="D63" s="114" t="str">
        <f>IF(C63&lt;&gt;"",IF(H63&lt;&gt;102,Doklady!G36,""),"")</f>
        <v/>
      </c>
      <c r="E63" s="30" t="str">
        <f>IF(C63&lt;&gt;"",IF(H63&lt;&gt;102,D63/(1-Doklady!K36)-D63,""),"")</f>
        <v/>
      </c>
      <c r="F63" s="28" t="str">
        <f>IF(C63&lt;&gt;"",IF(H63&lt;&gt;102,Doklady!H36,""),"")</f>
        <v/>
      </c>
      <c r="G63" s="30" t="str">
        <f>IF(C63&lt;&gt;"",IF(H63&lt;&gt;102,IF(D63&gt;C63,"CHYBA!",-(MIN(D63-C63,(D63+F63)*(1-Doklady!K36)-C63))),""),"")</f>
        <v/>
      </c>
      <c r="H63" s="111" t="str">
        <f>Doklady!I36</f>
        <v/>
      </c>
      <c r="I63" s="107" t="str">
        <f t="shared" si="3"/>
        <v/>
      </c>
    </row>
    <row r="64" spans="1:9" ht="12" customHeight="1">
      <c r="A64" s="29" t="str">
        <f>Doklady!J37</f>
        <v/>
      </c>
      <c r="B64" s="29" t="str">
        <f>Doklady!A37</f>
        <v/>
      </c>
      <c r="C64" s="30" t="str">
        <f>IF(H64&gt;0,Doklady!F37,"")</f>
        <v/>
      </c>
      <c r="D64" s="114" t="str">
        <f>IF(C64&lt;&gt;"",IF(H64&lt;&gt;102,Doklady!G37,""),"")</f>
        <v/>
      </c>
      <c r="E64" s="30" t="str">
        <f>IF(C64&lt;&gt;"",IF(H64&lt;&gt;102,D64/(1-Doklady!K37)-D64,""),"")</f>
        <v/>
      </c>
      <c r="F64" s="28" t="str">
        <f>IF(C64&lt;&gt;"",IF(H64&lt;&gt;102,Doklady!H37,""),"")</f>
        <v/>
      </c>
      <c r="G64" s="30" t="str">
        <f>IF(C64&lt;&gt;"",IF(H64&lt;&gt;102,IF(D64&gt;C64,"CHYBA!",-(MIN(D64-C64,(D64+F64)*(1-Doklady!K37)-C64))),""),"")</f>
        <v/>
      </c>
      <c r="H64" s="111" t="str">
        <f>Doklady!I37</f>
        <v/>
      </c>
      <c r="I64" s="107" t="str">
        <f t="shared" si="3"/>
        <v/>
      </c>
    </row>
    <row r="65" spans="1:9" ht="12" customHeight="1">
      <c r="A65" s="29" t="str">
        <f>Doklady!J38</f>
        <v/>
      </c>
      <c r="B65" s="29" t="str">
        <f>Doklady!A38</f>
        <v/>
      </c>
      <c r="C65" s="30" t="str">
        <f>IF(H65&gt;0,Doklady!F38,"")</f>
        <v/>
      </c>
      <c r="D65" s="114" t="str">
        <f>IF(C65&lt;&gt;"",IF(H65&lt;&gt;102,Doklady!G38,""),"")</f>
        <v/>
      </c>
      <c r="E65" s="30" t="str">
        <f>IF(C65&lt;&gt;"",IF(H65&lt;&gt;102,D65/(1-Doklady!K38)-D65,""),"")</f>
        <v/>
      </c>
      <c r="F65" s="28" t="str">
        <f>IF(C65&lt;&gt;"",IF(H65&lt;&gt;102,Doklady!H38,""),"")</f>
        <v/>
      </c>
      <c r="G65" s="30" t="str">
        <f>IF(C65&lt;&gt;"",IF(H65&lt;&gt;102,IF(D65&gt;C65,"CHYBA!",-(MIN(D65-C65,(D65+F65)*(1-Doklady!K38)-C65))),""),"")</f>
        <v/>
      </c>
      <c r="H65" s="111" t="str">
        <f>Doklady!I38</f>
        <v/>
      </c>
      <c r="I65" s="107" t="str">
        <f t="shared" si="3"/>
        <v/>
      </c>
    </row>
    <row r="66" spans="1:9" ht="12" customHeight="1">
      <c r="A66" s="29" t="str">
        <f>Doklady!J39</f>
        <v/>
      </c>
      <c r="B66" s="29" t="str">
        <f>Doklady!A39</f>
        <v/>
      </c>
      <c r="C66" s="30" t="str">
        <f>IF(H66&gt;0,Doklady!F39,"")</f>
        <v/>
      </c>
      <c r="D66" s="114" t="str">
        <f>IF(C66&lt;&gt;"",IF(H66&lt;&gt;102,Doklady!G39,""),"")</f>
        <v/>
      </c>
      <c r="E66" s="30" t="str">
        <f>IF(C66&lt;&gt;"",IF(H66&lt;&gt;102,D66/(1-Doklady!K39)-D66,""),"")</f>
        <v/>
      </c>
      <c r="F66" s="28" t="str">
        <f>IF(C66&lt;&gt;"",IF(H66&lt;&gt;102,Doklady!H39,""),"")</f>
        <v/>
      </c>
      <c r="G66" s="30" t="str">
        <f>IF(C66&lt;&gt;"",IF(H66&lt;&gt;102,IF(D66&gt;C66,"CHYBA!",-(MIN(D66-C66,(D66+F66)*(1-Doklady!K39)-C66))),""),"")</f>
        <v/>
      </c>
      <c r="H66" s="111" t="str">
        <f>Doklady!I39</f>
        <v/>
      </c>
      <c r="I66" s="107" t="str">
        <f t="shared" si="3"/>
        <v/>
      </c>
    </row>
    <row r="67" spans="1:9" ht="12" customHeight="1">
      <c r="A67" s="29" t="str">
        <f>Doklady!J40</f>
        <v/>
      </c>
      <c r="B67" s="29" t="str">
        <f>Doklady!A40</f>
        <v/>
      </c>
      <c r="C67" s="30" t="str">
        <f>IF(H67&gt;0,Doklady!F40,"")</f>
        <v/>
      </c>
      <c r="D67" s="114" t="str">
        <f>IF(C67&lt;&gt;"",IF(H67&lt;&gt;102,Doklady!G40,""),"")</f>
        <v/>
      </c>
      <c r="E67" s="30" t="str">
        <f>IF(C67&lt;&gt;"",IF(H67&lt;&gt;102,D67/(1-Doklady!K40)-D67,""),"")</f>
        <v/>
      </c>
      <c r="F67" s="28" t="str">
        <f>IF(C67&lt;&gt;"",IF(H67&lt;&gt;102,Doklady!H40,""),"")</f>
        <v/>
      </c>
      <c r="G67" s="30" t="str">
        <f>IF(C67&lt;&gt;"",IF(H67&lt;&gt;102,IF(D67&gt;C67,"CHYBA!",-(MIN(D67-C67,(D67+F67)*(1-Doklady!K40)-C67))),""),"")</f>
        <v/>
      </c>
      <c r="H67" s="111" t="str">
        <f>Doklady!I40</f>
        <v/>
      </c>
      <c r="I67" s="107" t="str">
        <f t="shared" si="3"/>
        <v/>
      </c>
    </row>
    <row r="68" spans="1:9" ht="12" customHeight="1">
      <c r="A68" s="29" t="str">
        <f>Doklady!J41</f>
        <v/>
      </c>
      <c r="B68" s="29" t="str">
        <f>Doklady!A41</f>
        <v/>
      </c>
      <c r="C68" s="30" t="str">
        <f>IF(H68&gt;0,Doklady!F41,"")</f>
        <v/>
      </c>
      <c r="D68" s="114" t="str">
        <f>IF(C68&lt;&gt;"",IF(H68&lt;&gt;102,Doklady!G41,""),"")</f>
        <v/>
      </c>
      <c r="E68" s="30" t="str">
        <f>IF(C68&lt;&gt;"",IF(H68&lt;&gt;102,D68/(1-Doklady!K41)-D68,""),"")</f>
        <v/>
      </c>
      <c r="F68" s="28" t="str">
        <f>IF(C68&lt;&gt;"",IF(H68&lt;&gt;102,Doklady!H41,""),"")</f>
        <v/>
      </c>
      <c r="G68" s="30" t="str">
        <f>IF(C68&lt;&gt;"",IF(H68&lt;&gt;102,IF(D68&gt;C68,"CHYBA!",-(MIN(D68-C68,(D68+F68)*(1-Doklady!K41)-C68))),""),"")</f>
        <v/>
      </c>
      <c r="H68" s="111" t="str">
        <f>Doklady!I41</f>
        <v/>
      </c>
      <c r="I68" s="107" t="str">
        <f t="shared" si="3"/>
        <v/>
      </c>
    </row>
    <row r="69" spans="1:9" ht="12" customHeight="1">
      <c r="A69" s="29" t="str">
        <f>Doklady!J42</f>
        <v/>
      </c>
      <c r="B69" s="29" t="str">
        <f>Doklady!A42</f>
        <v/>
      </c>
      <c r="C69" s="30" t="str">
        <f>IF(H69&gt;0,Doklady!F42,"")</f>
        <v/>
      </c>
      <c r="D69" s="114" t="str">
        <f>IF(C69&lt;&gt;"",IF(H69&lt;&gt;102,Doklady!G42,""),"")</f>
        <v/>
      </c>
      <c r="E69" s="30" t="str">
        <f>IF(C69&lt;&gt;"",IF(H69&lt;&gt;102,D69/(1-Doklady!K42)-D69,""),"")</f>
        <v/>
      </c>
      <c r="F69" s="28" t="str">
        <f>IF(C69&lt;&gt;"",IF(H69&lt;&gt;102,Doklady!H42,""),"")</f>
        <v/>
      </c>
      <c r="G69" s="30" t="str">
        <f>IF(C69&lt;&gt;"",IF(H69&lt;&gt;102,IF(D69&gt;C69,"CHYBA!",-(MIN(D69-C69,(D69+F69)*(1-Doklady!K42)-C69))),""),"")</f>
        <v/>
      </c>
      <c r="H69" s="111" t="str">
        <f>Doklady!I42</f>
        <v/>
      </c>
      <c r="I69" s="107" t="str">
        <f t="shared" si="3"/>
        <v/>
      </c>
    </row>
    <row r="70" spans="1:9" ht="12" customHeight="1">
      <c r="A70" s="29" t="str">
        <f>Doklady!J43</f>
        <v/>
      </c>
      <c r="B70" s="29" t="str">
        <f>Doklady!A43</f>
        <v/>
      </c>
      <c r="C70" s="30" t="str">
        <f>IF(H70&gt;0,Doklady!F43,"")</f>
        <v/>
      </c>
      <c r="D70" s="114" t="str">
        <f>IF(C70&lt;&gt;"",IF(H70&lt;&gt;102,Doklady!G43,""),"")</f>
        <v/>
      </c>
      <c r="E70" s="30" t="str">
        <f>IF(C70&lt;&gt;"",IF(H70&lt;&gt;102,D70/(1-Doklady!K43)-D70,""),"")</f>
        <v/>
      </c>
      <c r="F70" s="28" t="str">
        <f>IF(C70&lt;&gt;"",IF(H70&lt;&gt;102,Doklady!H43,""),"")</f>
        <v/>
      </c>
      <c r="G70" s="30" t="str">
        <f>IF(C70&lt;&gt;"",IF(H70&lt;&gt;102,IF(D70&gt;C70,"CHYBA!",-(MIN(D70-C70,(D70+F70)*(1-Doklady!K43)-C70))),""),"")</f>
        <v/>
      </c>
      <c r="H70" s="111" t="str">
        <f>Doklady!I43</f>
        <v/>
      </c>
      <c r="I70" s="107" t="str">
        <f t="shared" si="3"/>
        <v/>
      </c>
    </row>
    <row r="71" spans="1:9" ht="12" customHeight="1">
      <c r="A71" s="29" t="str">
        <f>Doklady!J44</f>
        <v/>
      </c>
      <c r="B71" s="29" t="str">
        <f>Doklady!A44</f>
        <v/>
      </c>
      <c r="C71" s="30" t="str">
        <f>IF(H71&gt;0,Doklady!F44,"")</f>
        <v/>
      </c>
      <c r="D71" s="114" t="str">
        <f>IF(C71&lt;&gt;"",IF(H71&lt;&gt;102,Doklady!G44,""),"")</f>
        <v/>
      </c>
      <c r="E71" s="30" t="str">
        <f>IF(C71&lt;&gt;"",IF(H71&lt;&gt;102,D71/(1-Doklady!K44)-D71,""),"")</f>
        <v/>
      </c>
      <c r="F71" s="28" t="str">
        <f>IF(C71&lt;&gt;"",IF(H71&lt;&gt;102,Doklady!H44,""),"")</f>
        <v/>
      </c>
      <c r="G71" s="30" t="str">
        <f>IF(C71&lt;&gt;"",IF(H71&lt;&gt;102,IF(D71&gt;C71,"CHYBA!",-(MIN(D71-C71,(D71+F71)*(1-Doklady!K44)-C71))),""),"")</f>
        <v/>
      </c>
      <c r="H71" s="111" t="str">
        <f>Doklady!I44</f>
        <v/>
      </c>
      <c r="I71" s="107" t="str">
        <f t="shared" si="3"/>
        <v/>
      </c>
    </row>
    <row r="72" spans="1:9" ht="12" customHeight="1">
      <c r="A72" s="29" t="str">
        <f>Doklady!J45</f>
        <v/>
      </c>
      <c r="B72" s="29" t="str">
        <f>Doklady!A45</f>
        <v/>
      </c>
      <c r="C72" s="30" t="str">
        <f>IF(H72&gt;0,Doklady!F45,"")</f>
        <v/>
      </c>
      <c r="D72" s="114" t="str">
        <f>IF(C72&lt;&gt;"",IF(H72&lt;&gt;102,Doklady!G45,""),"")</f>
        <v/>
      </c>
      <c r="E72" s="30" t="str">
        <f>IF(C72&lt;&gt;"",IF(H72&lt;&gt;102,D72/(1-Doklady!K45)-D72,""),"")</f>
        <v/>
      </c>
      <c r="F72" s="28" t="str">
        <f>IF(C72&lt;&gt;"",IF(H72&lt;&gt;102,Doklady!H45,""),"")</f>
        <v/>
      </c>
      <c r="G72" s="30" t="str">
        <f>IF(C72&lt;&gt;"",IF(H72&lt;&gt;102,IF(D72&gt;C72,"CHYBA!",-(MIN(D72-C72,(D72+F72)*(1-Doklady!K45)-C72))),""),"")</f>
        <v/>
      </c>
      <c r="H72" s="111" t="str">
        <f>Doklady!I45</f>
        <v/>
      </c>
      <c r="I72" s="107" t="str">
        <f t="shared" si="3"/>
        <v/>
      </c>
    </row>
    <row r="73" spans="1:9" ht="12" customHeight="1">
      <c r="A73" s="29" t="str">
        <f>Doklady!J46</f>
        <v/>
      </c>
      <c r="B73" s="29" t="str">
        <f>Doklady!A46</f>
        <v/>
      </c>
      <c r="C73" s="30" t="str">
        <f>IF(H73&gt;0,Doklady!F46,"")</f>
        <v/>
      </c>
      <c r="D73" s="114" t="str">
        <f>IF(C73&lt;&gt;"",IF(H73&lt;&gt;102,Doklady!G46,""),"")</f>
        <v/>
      </c>
      <c r="E73" s="30" t="str">
        <f>IF(C73&lt;&gt;"",IF(H73&lt;&gt;102,D73/(1-Doklady!K46)-D73,""),"")</f>
        <v/>
      </c>
      <c r="F73" s="28" t="str">
        <f>IF(C73&lt;&gt;"",IF(H73&lt;&gt;102,Doklady!H46,""),"")</f>
        <v/>
      </c>
      <c r="G73" s="30" t="str">
        <f>IF(C73&lt;&gt;"",IF(H73&lt;&gt;102,IF(D73&gt;C73,"CHYBA!",-(MIN(D73-C73,(D73+F73)*(1-Doklady!K46)-C73))),""),"")</f>
        <v/>
      </c>
      <c r="H73" s="111" t="str">
        <f>Doklady!I46</f>
        <v/>
      </c>
      <c r="I73" s="107" t="str">
        <f t="shared" si="3"/>
        <v/>
      </c>
    </row>
    <row r="74" spans="1:9" ht="12" customHeight="1">
      <c r="A74" s="29" t="str">
        <f>Doklady!J47</f>
        <v/>
      </c>
      <c r="B74" s="29" t="str">
        <f>Doklady!A47</f>
        <v/>
      </c>
      <c r="C74" s="30" t="str">
        <f>IF(H74&gt;0,Doklady!F47,"")</f>
        <v/>
      </c>
      <c r="D74" s="114" t="str">
        <f>IF(C74&lt;&gt;"",IF(H74&lt;&gt;102,Doklady!G47,""),"")</f>
        <v/>
      </c>
      <c r="E74" s="30" t="str">
        <f>IF(C74&lt;&gt;"",IF(H74&lt;&gt;102,D74/(1-Doklady!K47)-D74,""),"")</f>
        <v/>
      </c>
      <c r="F74" s="28" t="str">
        <f>IF(C74&lt;&gt;"",IF(H74&lt;&gt;102,Doklady!H47,""),"")</f>
        <v/>
      </c>
      <c r="G74" s="30" t="str">
        <f>IF(C74&lt;&gt;"",IF(H74&lt;&gt;102,IF(D74&gt;C74,"CHYBA!",-(MIN(D74-C74,(D74+F74)*(1-Doklady!K47)-C74))),""),"")</f>
        <v/>
      </c>
      <c r="H74" s="111" t="str">
        <f>Doklady!I47</f>
        <v/>
      </c>
      <c r="I74" s="107" t="str">
        <f t="shared" si="3"/>
        <v/>
      </c>
    </row>
    <row r="75" spans="1:9" ht="12" customHeight="1">
      <c r="A75" s="29" t="str">
        <f>Doklady!J48</f>
        <v/>
      </c>
      <c r="B75" s="29" t="str">
        <f>Doklady!A48</f>
        <v/>
      </c>
      <c r="C75" s="30" t="str">
        <f>IF(H75&gt;0,Doklady!F48,"")</f>
        <v/>
      </c>
      <c r="D75" s="114" t="str">
        <f>IF(C75&lt;&gt;"",IF(H75&lt;&gt;102,Doklady!G48,""),"")</f>
        <v/>
      </c>
      <c r="E75" s="30" t="str">
        <f>IF(C75&lt;&gt;"",IF(H75&lt;&gt;102,D75/(1-Doklady!K48)-D75,""),"")</f>
        <v/>
      </c>
      <c r="F75" s="28" t="str">
        <f>IF(C75&lt;&gt;"",IF(H75&lt;&gt;102,Doklady!H48,""),"")</f>
        <v/>
      </c>
      <c r="G75" s="30" t="str">
        <f>IF(C75&lt;&gt;"",IF(H75&lt;&gt;102,IF(D75&gt;C75,"CHYBA!",-(MIN(D75-C75,(D75+F75)*(1-Doklady!K48)-C75))),""),"")</f>
        <v/>
      </c>
      <c r="H75" s="111" t="str">
        <f>Doklady!I48</f>
        <v/>
      </c>
      <c r="I75" s="107" t="str">
        <f t="shared" si="3"/>
        <v/>
      </c>
    </row>
    <row r="76" spans="1:9" ht="12" customHeight="1">
      <c r="A76" s="29" t="str">
        <f>Doklady!J49</f>
        <v/>
      </c>
      <c r="B76" s="29" t="str">
        <f>Doklady!A49</f>
        <v/>
      </c>
      <c r="C76" s="30" t="str">
        <f>IF(H76&gt;0,Doklady!F49,"")</f>
        <v/>
      </c>
      <c r="D76" s="114" t="str">
        <f>IF(C76&lt;&gt;"",IF(H76&lt;&gt;102,Doklady!G49,""),"")</f>
        <v/>
      </c>
      <c r="E76" s="30" t="str">
        <f>IF(C76&lt;&gt;"",IF(H76&lt;&gt;102,D76/(1-Doklady!K49)-D76,""),"")</f>
        <v/>
      </c>
      <c r="F76" s="28" t="str">
        <f>IF(C76&lt;&gt;"",IF(H76&lt;&gt;102,Doklady!H49,""),"")</f>
        <v/>
      </c>
      <c r="G76" s="30" t="str">
        <f>IF(C76&lt;&gt;"",IF(H76&lt;&gt;102,IF(D76&gt;C76,"CHYBA!",-(MIN(D76-C76,(D76+F76)*(1-Doklady!K49)-C76))),""),"")</f>
        <v/>
      </c>
      <c r="H76" s="111" t="str">
        <f>Doklady!I49</f>
        <v/>
      </c>
      <c r="I76" s="107" t="str">
        <f t="shared" si="3"/>
        <v/>
      </c>
    </row>
    <row r="77" spans="1:9" ht="12" customHeight="1">
      <c r="A77" s="29" t="str">
        <f>Doklady!J50</f>
        <v/>
      </c>
      <c r="B77" s="29" t="str">
        <f>Doklady!A50</f>
        <v/>
      </c>
      <c r="C77" s="30" t="str">
        <f>IF(H77&gt;0,Doklady!F50,"")</f>
        <v/>
      </c>
      <c r="D77" s="114" t="str">
        <f>IF(C77&lt;&gt;"",IF(H77&lt;&gt;102,Doklady!G50,""),"")</f>
        <v/>
      </c>
      <c r="E77" s="30" t="str">
        <f>IF(C77&lt;&gt;"",IF(H77&lt;&gt;102,D77/(1-Doklady!K50)-D77,""),"")</f>
        <v/>
      </c>
      <c r="F77" s="28" t="str">
        <f>IF(C77&lt;&gt;"",IF(H77&lt;&gt;102,Doklady!H50,""),"")</f>
        <v/>
      </c>
      <c r="G77" s="30" t="str">
        <f>IF(C77&lt;&gt;"",IF(H77&lt;&gt;102,IF(D77&gt;C77,"CHYBA!",-(MIN(D77-C77,(D77+F77)*(1-Doklady!K50)-C77))),""),"")</f>
        <v/>
      </c>
      <c r="H77" s="111" t="str">
        <f>Doklady!I50</f>
        <v/>
      </c>
      <c r="I77" s="107" t="str">
        <f t="shared" si="3"/>
        <v/>
      </c>
    </row>
    <row r="78" spans="1:9" ht="12" customHeight="1">
      <c r="A78" s="29" t="str">
        <f>Doklady!J51</f>
        <v/>
      </c>
      <c r="B78" s="29" t="str">
        <f>Doklady!A51</f>
        <v/>
      </c>
      <c r="C78" s="30" t="str">
        <f>IF(H78&gt;0,Doklady!F51,"")</f>
        <v/>
      </c>
      <c r="D78" s="114" t="str">
        <f>IF(C78&lt;&gt;"",IF(H78&lt;&gt;102,Doklady!G51,""),"")</f>
        <v/>
      </c>
      <c r="E78" s="30" t="str">
        <f>IF(C78&lt;&gt;"",IF(H78&lt;&gt;102,D78/(1-Doklady!K51)-D78,""),"")</f>
        <v/>
      </c>
      <c r="F78" s="28" t="str">
        <f>IF(C78&lt;&gt;"",IF(H78&lt;&gt;102,Doklady!H51,""),"")</f>
        <v/>
      </c>
      <c r="G78" s="30" t="str">
        <f>IF(C78&lt;&gt;"",IF(H78&lt;&gt;102,IF(D78&gt;C78,"CHYBA!",-(MIN(D78-C78,(D78+F78)*(1-Doklady!K51)-C78))),""),"")</f>
        <v/>
      </c>
      <c r="H78" s="111" t="str">
        <f>Doklady!I51</f>
        <v/>
      </c>
      <c r="I78" s="107" t="str">
        <f t="shared" si="3"/>
        <v/>
      </c>
    </row>
    <row r="79" spans="1:9">
      <c r="H79" s="111" t="str">
        <f>Doklady!I52</f>
        <v/>
      </c>
      <c r="I79" s="107" t="str">
        <f t="shared" si="3"/>
        <v/>
      </c>
    </row>
    <row r="80" spans="1:9" s="8" customFormat="1" ht="12.75">
      <c r="A80" s="8" t="s">
        <v>443</v>
      </c>
      <c r="C80" s="53"/>
      <c r="D80" s="53"/>
      <c r="E80" s="53"/>
      <c r="F80" s="53"/>
      <c r="G80" s="53"/>
      <c r="H80" s="110"/>
    </row>
    <row r="81" spans="1:10" s="8" customFormat="1" ht="12.75">
      <c r="A81" s="8" t="s">
        <v>444</v>
      </c>
      <c r="C81" s="53"/>
      <c r="D81" s="53"/>
      <c r="E81" s="53"/>
      <c r="F81" s="53"/>
      <c r="G81" s="53"/>
      <c r="H81" s="110"/>
    </row>
    <row r="82" spans="1:10" s="8" customFormat="1" ht="12.75">
      <c r="A82" s="8" t="s">
        <v>1156</v>
      </c>
      <c r="C82" s="53"/>
      <c r="D82" s="53"/>
      <c r="E82" s="53"/>
      <c r="F82" s="53"/>
      <c r="G82" s="53"/>
      <c r="H82" s="110"/>
    </row>
    <row r="83" spans="1:10" s="8" customFormat="1" ht="12.75">
      <c r="A83" s="8" t="s">
        <v>1163</v>
      </c>
      <c r="C83" s="53"/>
      <c r="D83" s="53"/>
      <c r="E83" s="53"/>
      <c r="F83" s="53"/>
      <c r="G83" s="53"/>
      <c r="H83" s="110"/>
    </row>
    <row r="84" spans="1:10" s="8" customFormat="1" ht="12.75">
      <c r="C84" s="53"/>
      <c r="D84" s="53"/>
      <c r="E84" s="53"/>
      <c r="F84" s="53"/>
      <c r="G84" s="53"/>
      <c r="H84" s="110"/>
    </row>
    <row r="85" spans="1:10" ht="12.75">
      <c r="A85" s="8" t="s">
        <v>423</v>
      </c>
      <c r="B85" s="8"/>
      <c r="C85" s="53"/>
      <c r="D85" s="53"/>
      <c r="E85" s="53"/>
      <c r="F85" s="53"/>
      <c r="G85" s="53"/>
      <c r="H85" s="110"/>
      <c r="I85" s="8"/>
      <c r="J85" s="8"/>
    </row>
    <row r="86" spans="1:10" ht="12.75">
      <c r="A86" s="8"/>
      <c r="B86" s="8"/>
      <c r="C86" s="53"/>
      <c r="D86" s="53"/>
      <c r="E86" s="53"/>
      <c r="F86" s="53"/>
      <c r="G86" s="53"/>
      <c r="H86" s="110"/>
      <c r="I86" s="8"/>
      <c r="J86" s="8"/>
    </row>
    <row r="87" spans="1:10" ht="12.75">
      <c r="A87" s="8" t="str">
        <f ca="1">"Dátum: "&amp; TEXT(NOW(),"d.m.yyyy")</f>
        <v>Dátum: 11.11.2016</v>
      </c>
      <c r="B87" s="8"/>
      <c r="C87" s="53"/>
      <c r="D87" s="53"/>
      <c r="E87" s="53"/>
      <c r="F87" s="53"/>
      <c r="G87" s="53"/>
      <c r="H87" s="110"/>
      <c r="I87" s="8"/>
      <c r="J87" s="8"/>
    </row>
    <row r="88" spans="1:10" ht="47.25" customHeight="1">
      <c r="A88" s="8"/>
      <c r="B88" s="8"/>
      <c r="C88" s="169" t="str">
        <f>Doklady!E121</f>
        <v>Andrej Škovrán</v>
      </c>
      <c r="D88" s="169"/>
      <c r="E88" s="169"/>
      <c r="F88" s="169"/>
      <c r="G88" s="169"/>
      <c r="H88" s="110"/>
      <c r="I88" s="8"/>
      <c r="J88" s="8"/>
    </row>
    <row r="89" spans="1:10" ht="45" customHeight="1">
      <c r="A89" s="8"/>
      <c r="B89" s="8"/>
      <c r="C89" s="168" t="s">
        <v>445</v>
      </c>
      <c r="D89" s="168"/>
      <c r="E89" s="168"/>
      <c r="F89" s="168"/>
      <c r="G89" s="168"/>
      <c r="H89" s="110"/>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22" priority="8" stopIfTrue="1" operator="equal">
      <formula>"CHYBA!"</formula>
    </cfRule>
  </conditionalFormatting>
  <conditionalFormatting sqref="D19">
    <cfRule type="expression" dxfId="21" priority="7" stopIfTrue="1">
      <formula>D19&gt;C19</formula>
    </cfRule>
  </conditionalFormatting>
  <conditionalFormatting sqref="D29:D78">
    <cfRule type="expression" dxfId="20" priority="5" stopIfTrue="1">
      <formula>AND(H29&lt;&gt;102,D29&gt;C29)</formula>
    </cfRule>
  </conditionalFormatting>
  <conditionalFormatting sqref="G29:G78">
    <cfRule type="cellIs" dxfId="19" priority="2" stopIfTrue="1" operator="equal">
      <formula>"CHYBA!"</formula>
    </cfRule>
  </conditionalFormatting>
  <conditionalFormatting sqref="A29:G78">
    <cfRule type="cellIs" dxfId="18"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0" t="s">
        <v>508</v>
      </c>
      <c r="B2" s="170"/>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C8" sqref="C8"/>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20" customFormat="1">
      <c r="A2" s="121" t="s">
        <v>271</v>
      </c>
      <c r="B2" s="171" t="str">
        <f>INDEX(Adr!E:E,Doklady!B112+1)</f>
        <v>Slovenská skialpinistická asociácia</v>
      </c>
      <c r="C2" s="171"/>
    </row>
    <row r="4" spans="1:3">
      <c r="A4" s="99" t="s">
        <v>452</v>
      </c>
      <c r="B4" s="99" t="s">
        <v>451</v>
      </c>
      <c r="C4" s="99" t="s">
        <v>488</v>
      </c>
    </row>
    <row r="5" spans="1:3">
      <c r="A5" s="87" t="s">
        <v>2737</v>
      </c>
      <c r="B5" s="87" t="s">
        <v>2738</v>
      </c>
      <c r="C5" s="87" t="s">
        <v>2739</v>
      </c>
    </row>
    <row r="6" spans="1:3">
      <c r="A6" s="87" t="s">
        <v>2737</v>
      </c>
      <c r="B6" s="87" t="s">
        <v>2740</v>
      </c>
      <c r="C6" s="87" t="s">
        <v>2739</v>
      </c>
    </row>
    <row r="7" spans="1:3">
      <c r="A7" s="87" t="s">
        <v>2741</v>
      </c>
      <c r="B7" s="87" t="s">
        <v>2742</v>
      </c>
      <c r="C7" s="87"/>
    </row>
    <row r="8" spans="1:3">
      <c r="A8" s="87" t="s">
        <v>2743</v>
      </c>
      <c r="B8" s="87" t="s">
        <v>2744</v>
      </c>
      <c r="C8" s="87" t="s">
        <v>2745</v>
      </c>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7" bestFit="1" customWidth="1"/>
    <col min="3" max="3" width="33.42578125" style="127" bestFit="1" customWidth="1"/>
    <col min="4" max="4" width="4.42578125" style="127" customWidth="1"/>
    <col min="5" max="5" width="34.140625" style="127" bestFit="1" customWidth="1"/>
    <col min="6" max="6" width="15.42578125" style="127" bestFit="1" customWidth="1"/>
    <col min="7" max="7" width="15.140625" style="127" bestFit="1" customWidth="1"/>
    <col min="8" max="8" width="13.85546875" style="127" bestFit="1" customWidth="1"/>
    <col min="9" max="9" width="6.140625" style="127" bestFit="1" customWidth="1"/>
    <col min="10" max="10" width="22.7109375" style="127" bestFit="1" customWidth="1"/>
    <col min="11" max="11" width="23.7109375" style="127" bestFit="1" customWidth="1"/>
    <col min="12" max="12" width="28.5703125" style="127" bestFit="1" customWidth="1"/>
    <col min="13" max="13" width="16.5703125" style="127" bestFit="1" customWidth="1"/>
    <col min="14" max="14" width="14.42578125" style="127" bestFit="1" customWidth="1"/>
    <col min="15" max="15" width="16.7109375" style="127" bestFit="1" customWidth="1"/>
    <col min="16" max="16" width="12.5703125" style="128" bestFit="1" customWidth="1"/>
    <col min="17" max="17" width="7" style="35" bestFit="1" customWidth="1"/>
    <col min="18" max="16384" width="45.28515625" style="35"/>
  </cols>
  <sheetData>
    <row r="1" spans="1:16" s="36" customFormat="1" ht="22.5">
      <c r="A1" s="100" t="s">
        <v>392</v>
      </c>
      <c r="B1" s="101" t="s">
        <v>6</v>
      </c>
      <c r="C1" s="101" t="s">
        <v>352</v>
      </c>
      <c r="D1" s="101" t="s">
        <v>1018</v>
      </c>
      <c r="E1" s="101" t="s">
        <v>7</v>
      </c>
      <c r="F1" s="101" t="s">
        <v>393</v>
      </c>
      <c r="G1" s="101" t="s">
        <v>8</v>
      </c>
      <c r="H1" s="101" t="s">
        <v>354</v>
      </c>
      <c r="I1" s="101" t="s">
        <v>353</v>
      </c>
      <c r="J1" s="101" t="s">
        <v>394</v>
      </c>
      <c r="K1" s="101" t="s">
        <v>9</v>
      </c>
      <c r="L1" s="101" t="s">
        <v>10</v>
      </c>
      <c r="M1" s="101" t="s">
        <v>11</v>
      </c>
      <c r="N1" s="101" t="s">
        <v>12</v>
      </c>
      <c r="O1" s="101" t="s">
        <v>13</v>
      </c>
      <c r="P1" s="102" t="s">
        <v>509</v>
      </c>
    </row>
    <row r="2" spans="1:16">
      <c r="A2" s="124" t="s">
        <v>1296</v>
      </c>
      <c r="B2" s="71" t="s">
        <v>14</v>
      </c>
      <c r="C2" s="71" t="s">
        <v>1297</v>
      </c>
      <c r="D2" s="71" t="s">
        <v>1298</v>
      </c>
      <c r="E2" s="71" t="s">
        <v>1299</v>
      </c>
      <c r="F2" s="71" t="s">
        <v>396</v>
      </c>
      <c r="G2" s="71" t="s">
        <v>1300</v>
      </c>
      <c r="H2" s="71" t="s">
        <v>1301</v>
      </c>
      <c r="I2" s="71" t="s">
        <v>1302</v>
      </c>
      <c r="J2" s="124" t="s">
        <v>1303</v>
      </c>
      <c r="K2" s="71" t="s">
        <v>1304</v>
      </c>
      <c r="L2" s="71" t="s">
        <v>1305</v>
      </c>
      <c r="M2" s="71" t="s">
        <v>1306</v>
      </c>
      <c r="N2" s="71" t="s">
        <v>22</v>
      </c>
      <c r="O2" s="71" t="s">
        <v>1306</v>
      </c>
      <c r="P2" s="125">
        <v>421904984419</v>
      </c>
    </row>
    <row r="3" spans="1:16">
      <c r="A3" s="124" t="s">
        <v>1307</v>
      </c>
      <c r="B3" s="71" t="s">
        <v>14</v>
      </c>
      <c r="C3" s="71" t="s">
        <v>15</v>
      </c>
      <c r="D3" s="71" t="s">
        <v>1171</v>
      </c>
      <c r="E3" s="71" t="s">
        <v>356</v>
      </c>
      <c r="F3" s="71" t="s">
        <v>396</v>
      </c>
      <c r="G3" s="71" t="s">
        <v>1019</v>
      </c>
      <c r="H3" s="71" t="s">
        <v>399</v>
      </c>
      <c r="I3" s="71" t="s">
        <v>362</v>
      </c>
      <c r="J3" s="124" t="s">
        <v>511</v>
      </c>
      <c r="K3" s="71" t="s">
        <v>16</v>
      </c>
      <c r="L3" s="71" t="s">
        <v>17</v>
      </c>
      <c r="M3" s="71" t="s">
        <v>1020</v>
      </c>
      <c r="N3" s="71" t="s">
        <v>512</v>
      </c>
      <c r="O3" s="71" t="s">
        <v>1308</v>
      </c>
      <c r="P3" s="125">
        <v>421905278836</v>
      </c>
    </row>
    <row r="4" spans="1:16">
      <c r="A4" s="124" t="s">
        <v>1309</v>
      </c>
      <c r="B4" s="71" t="s">
        <v>14</v>
      </c>
      <c r="C4" s="71" t="s">
        <v>19</v>
      </c>
      <c r="D4" s="71" t="s">
        <v>1172</v>
      </c>
      <c r="E4" s="71" t="s">
        <v>329</v>
      </c>
      <c r="F4" s="71" t="s">
        <v>396</v>
      </c>
      <c r="G4" s="71" t="s">
        <v>330</v>
      </c>
      <c r="H4" s="71" t="s">
        <v>331</v>
      </c>
      <c r="I4" s="71" t="s">
        <v>1021</v>
      </c>
      <c r="J4" s="124" t="s">
        <v>513</v>
      </c>
      <c r="K4" s="71" t="s">
        <v>20</v>
      </c>
      <c r="L4" s="71" t="s">
        <v>21</v>
      </c>
      <c r="M4" s="71" t="s">
        <v>514</v>
      </c>
      <c r="N4" s="71" t="s">
        <v>22</v>
      </c>
      <c r="O4" s="71" t="s">
        <v>23</v>
      </c>
      <c r="P4" s="125">
        <v>421903403105</v>
      </c>
    </row>
    <row r="5" spans="1:16">
      <c r="A5" s="124" t="s">
        <v>1310</v>
      </c>
      <c r="B5" s="71" t="s">
        <v>14</v>
      </c>
      <c r="C5" s="71" t="s">
        <v>1311</v>
      </c>
      <c r="D5" s="71" t="s">
        <v>1312</v>
      </c>
      <c r="E5" s="71" t="s">
        <v>297</v>
      </c>
      <c r="F5" s="71" t="s">
        <v>396</v>
      </c>
      <c r="G5" s="71" t="s">
        <v>397</v>
      </c>
      <c r="H5" s="71" t="s">
        <v>399</v>
      </c>
      <c r="I5" s="71" t="s">
        <v>398</v>
      </c>
      <c r="J5" s="124" t="s">
        <v>519</v>
      </c>
      <c r="K5" s="71" t="s">
        <v>31</v>
      </c>
      <c r="L5" s="71" t="s">
        <v>32</v>
      </c>
      <c r="M5" s="71" t="s">
        <v>33</v>
      </c>
      <c r="N5" s="71" t="s">
        <v>22</v>
      </c>
      <c r="O5" s="71" t="s">
        <v>185</v>
      </c>
      <c r="P5" s="125">
        <v>421905294239</v>
      </c>
    </row>
    <row r="6" spans="1:16">
      <c r="A6" s="124" t="s">
        <v>1313</v>
      </c>
      <c r="B6" s="71" t="s">
        <v>14</v>
      </c>
      <c r="C6" s="71" t="s">
        <v>1311</v>
      </c>
      <c r="D6" s="71" t="s">
        <v>1314</v>
      </c>
      <c r="E6" s="71" t="s">
        <v>302</v>
      </c>
      <c r="F6" s="71" t="s">
        <v>396</v>
      </c>
      <c r="G6" s="71" t="s">
        <v>397</v>
      </c>
      <c r="H6" s="71" t="s">
        <v>399</v>
      </c>
      <c r="I6" s="71" t="s">
        <v>398</v>
      </c>
      <c r="J6" s="124" t="s">
        <v>603</v>
      </c>
      <c r="K6" s="71" t="s">
        <v>1022</v>
      </c>
      <c r="L6" s="71" t="s">
        <v>1023</v>
      </c>
      <c r="M6" s="71" t="s">
        <v>1024</v>
      </c>
      <c r="N6" s="71" t="s">
        <v>22</v>
      </c>
      <c r="O6" s="71" t="s">
        <v>185</v>
      </c>
      <c r="P6" s="125">
        <v>421905294239</v>
      </c>
    </row>
    <row r="7" spans="1:16">
      <c r="A7" s="124" t="s">
        <v>1315</v>
      </c>
      <c r="B7" s="71" t="s">
        <v>14</v>
      </c>
      <c r="C7" s="71" t="s">
        <v>24</v>
      </c>
      <c r="D7" s="71" t="s">
        <v>1173</v>
      </c>
      <c r="E7" s="71" t="s">
        <v>395</v>
      </c>
      <c r="F7" s="71" t="s">
        <v>396</v>
      </c>
      <c r="G7" s="71" t="s">
        <v>397</v>
      </c>
      <c r="H7" s="71" t="s">
        <v>399</v>
      </c>
      <c r="I7" s="71" t="s">
        <v>398</v>
      </c>
      <c r="J7" s="124" t="s">
        <v>515</v>
      </c>
      <c r="K7" s="71" t="s">
        <v>25</v>
      </c>
      <c r="L7" s="71" t="s">
        <v>516</v>
      </c>
      <c r="M7" s="71" t="s">
        <v>517</v>
      </c>
      <c r="N7" s="71" t="s">
        <v>30</v>
      </c>
      <c r="O7" s="71" t="s">
        <v>1316</v>
      </c>
      <c r="P7" s="125">
        <v>421918241839</v>
      </c>
    </row>
    <row r="8" spans="1:16">
      <c r="A8" s="124" t="s">
        <v>1317</v>
      </c>
      <c r="B8" s="71" t="s">
        <v>14</v>
      </c>
      <c r="C8" s="71" t="s">
        <v>26</v>
      </c>
      <c r="D8" s="71" t="s">
        <v>1174</v>
      </c>
      <c r="E8" s="126" t="s">
        <v>357</v>
      </c>
      <c r="F8" s="71" t="s">
        <v>396</v>
      </c>
      <c r="G8" s="71" t="s">
        <v>1175</v>
      </c>
      <c r="H8" s="71" t="s">
        <v>1176</v>
      </c>
      <c r="I8" s="71" t="s">
        <v>1177</v>
      </c>
      <c r="J8" s="124" t="s">
        <v>518</v>
      </c>
      <c r="K8" s="71" t="s">
        <v>27</v>
      </c>
      <c r="L8" s="71" t="s">
        <v>28</v>
      </c>
      <c r="M8" s="71" t="s">
        <v>29</v>
      </c>
      <c r="N8" s="71" t="s">
        <v>30</v>
      </c>
      <c r="O8" s="71" t="s">
        <v>29</v>
      </c>
      <c r="P8" s="125">
        <v>421905257791</v>
      </c>
    </row>
    <row r="9" spans="1:16">
      <c r="A9" s="124" t="s">
        <v>1318</v>
      </c>
      <c r="B9" s="71" t="s">
        <v>14</v>
      </c>
      <c r="C9" s="71" t="s">
        <v>34</v>
      </c>
      <c r="D9" s="71" t="s">
        <v>1178</v>
      </c>
      <c r="E9" s="71" t="s">
        <v>358</v>
      </c>
      <c r="F9" s="71" t="s">
        <v>396</v>
      </c>
      <c r="G9" s="71" t="s">
        <v>520</v>
      </c>
      <c r="H9" s="71" t="s">
        <v>360</v>
      </c>
      <c r="I9" s="71" t="s">
        <v>359</v>
      </c>
      <c r="J9" s="124" t="s">
        <v>521</v>
      </c>
      <c r="K9" s="71" t="s">
        <v>35</v>
      </c>
      <c r="L9" s="71" t="s">
        <v>36</v>
      </c>
      <c r="M9" s="71" t="s">
        <v>1319</v>
      </c>
      <c r="N9" s="71" t="s">
        <v>1320</v>
      </c>
      <c r="O9" s="71" t="s">
        <v>1025</v>
      </c>
      <c r="P9" s="125">
        <v>421911323487</v>
      </c>
    </row>
    <row r="10" spans="1:16">
      <c r="A10" s="124" t="s">
        <v>1321</v>
      </c>
      <c r="B10" s="71" t="s">
        <v>14</v>
      </c>
      <c r="C10" s="71" t="s">
        <v>523</v>
      </c>
      <c r="D10" s="71" t="s">
        <v>1179</v>
      </c>
      <c r="E10" s="71" t="s">
        <v>446</v>
      </c>
      <c r="F10" s="71" t="s">
        <v>396</v>
      </c>
      <c r="G10" s="71" t="s">
        <v>397</v>
      </c>
      <c r="H10" s="71" t="s">
        <v>399</v>
      </c>
      <c r="I10" s="71" t="s">
        <v>398</v>
      </c>
      <c r="J10" s="124" t="s">
        <v>524</v>
      </c>
      <c r="K10" s="71" t="s">
        <v>525</v>
      </c>
      <c r="L10" s="71" t="s">
        <v>526</v>
      </c>
      <c r="M10" s="71" t="s">
        <v>527</v>
      </c>
      <c r="N10" s="71" t="s">
        <v>22</v>
      </c>
      <c r="O10" s="71" t="s">
        <v>527</v>
      </c>
      <c r="P10" s="125">
        <v>421907194669</v>
      </c>
    </row>
    <row r="11" spans="1:16">
      <c r="A11" s="124" t="s">
        <v>1322</v>
      </c>
      <c r="B11" s="71" t="s">
        <v>14</v>
      </c>
      <c r="C11" s="71" t="s">
        <v>996</v>
      </c>
      <c r="D11" s="71" t="s">
        <v>1180</v>
      </c>
      <c r="E11" s="71" t="s">
        <v>870</v>
      </c>
      <c r="F11" s="71" t="s">
        <v>396</v>
      </c>
      <c r="G11" s="71" t="s">
        <v>997</v>
      </c>
      <c r="H11" s="71" t="s">
        <v>361</v>
      </c>
      <c r="I11" s="71" t="s">
        <v>998</v>
      </c>
      <c r="J11" s="124" t="s">
        <v>999</v>
      </c>
      <c r="K11" s="71" t="s">
        <v>1000</v>
      </c>
      <c r="L11" s="71" t="s">
        <v>1001</v>
      </c>
      <c r="M11" s="71" t="s">
        <v>1002</v>
      </c>
      <c r="N11" s="71" t="s">
        <v>18</v>
      </c>
      <c r="O11" s="71" t="s">
        <v>1003</v>
      </c>
      <c r="P11" s="125">
        <v>421903262626</v>
      </c>
    </row>
    <row r="12" spans="1:16">
      <c r="A12" s="71" t="s">
        <v>1323</v>
      </c>
      <c r="B12" s="71" t="s">
        <v>14</v>
      </c>
      <c r="C12" s="71" t="s">
        <v>1324</v>
      </c>
      <c r="D12" s="71" t="s">
        <v>1325</v>
      </c>
      <c r="E12" s="71" t="s">
        <v>307</v>
      </c>
      <c r="F12" s="71" t="s">
        <v>396</v>
      </c>
      <c r="G12" s="71" t="s">
        <v>529</v>
      </c>
      <c r="H12" s="71" t="s">
        <v>289</v>
      </c>
      <c r="I12" s="71" t="s">
        <v>388</v>
      </c>
      <c r="J12" s="124" t="s">
        <v>530</v>
      </c>
      <c r="K12" s="71" t="s">
        <v>39</v>
      </c>
      <c r="L12" s="71" t="s">
        <v>40</v>
      </c>
      <c r="M12" s="71" t="s">
        <v>41</v>
      </c>
      <c r="N12" s="71" t="s">
        <v>22</v>
      </c>
      <c r="O12" s="71" t="s">
        <v>41</v>
      </c>
      <c r="P12" s="125">
        <v>421903712927</v>
      </c>
    </row>
    <row r="13" spans="1:16">
      <c r="A13" s="124" t="s">
        <v>1326</v>
      </c>
      <c r="B13" s="71" t="s">
        <v>14</v>
      </c>
      <c r="C13" s="71" t="s">
        <v>1324</v>
      </c>
      <c r="D13" s="71" t="s">
        <v>1327</v>
      </c>
      <c r="E13" s="71" t="s">
        <v>316</v>
      </c>
      <c r="F13" s="71" t="s">
        <v>396</v>
      </c>
      <c r="G13" s="71" t="s">
        <v>317</v>
      </c>
      <c r="H13" s="71" t="s">
        <v>399</v>
      </c>
      <c r="I13" s="71" t="s">
        <v>362</v>
      </c>
      <c r="J13" s="124" t="s">
        <v>568</v>
      </c>
      <c r="K13" s="71" t="s">
        <v>107</v>
      </c>
      <c r="L13" s="71" t="s">
        <v>108</v>
      </c>
      <c r="M13" s="71" t="s">
        <v>109</v>
      </c>
      <c r="N13" s="71" t="s">
        <v>22</v>
      </c>
      <c r="O13" s="71" t="s">
        <v>110</v>
      </c>
      <c r="P13" s="125">
        <v>421905762340</v>
      </c>
    </row>
    <row r="14" spans="1:16">
      <c r="A14" s="124" t="s">
        <v>1328</v>
      </c>
      <c r="B14" s="71" t="s">
        <v>14</v>
      </c>
      <c r="C14" s="71" t="s">
        <v>42</v>
      </c>
      <c r="D14" s="71" t="s">
        <v>1181</v>
      </c>
      <c r="E14" s="71" t="s">
        <v>531</v>
      </c>
      <c r="F14" s="71" t="s">
        <v>396</v>
      </c>
      <c r="G14" s="71" t="s">
        <v>532</v>
      </c>
      <c r="H14" s="71" t="s">
        <v>404</v>
      </c>
      <c r="I14" s="71" t="s">
        <v>533</v>
      </c>
      <c r="J14" s="124" t="s">
        <v>534</v>
      </c>
      <c r="K14" s="71" t="s">
        <v>1027</v>
      </c>
      <c r="L14" s="71" t="s">
        <v>535</v>
      </c>
      <c r="M14" s="71" t="s">
        <v>1329</v>
      </c>
      <c r="N14" s="71" t="s">
        <v>22</v>
      </c>
      <c r="O14" s="71" t="s">
        <v>536</v>
      </c>
      <c r="P14" s="125">
        <v>421903256346</v>
      </c>
    </row>
    <row r="15" spans="1:16">
      <c r="A15" s="124" t="s">
        <v>1330</v>
      </c>
      <c r="B15" s="71" t="s">
        <v>14</v>
      </c>
      <c r="C15" s="71" t="s">
        <v>1331</v>
      </c>
      <c r="D15" s="71" t="s">
        <v>1332</v>
      </c>
      <c r="E15" s="71" t="s">
        <v>303</v>
      </c>
      <c r="F15" s="71" t="s">
        <v>396</v>
      </c>
      <c r="G15" s="71" t="s">
        <v>304</v>
      </c>
      <c r="H15" s="71" t="s">
        <v>306</v>
      </c>
      <c r="I15" s="71" t="s">
        <v>305</v>
      </c>
      <c r="J15" s="124" t="s">
        <v>528</v>
      </c>
      <c r="K15" s="71" t="s">
        <v>37</v>
      </c>
      <c r="L15" s="71" t="s">
        <v>1026</v>
      </c>
      <c r="M15" s="71" t="s">
        <v>38</v>
      </c>
      <c r="N15" s="71" t="s">
        <v>22</v>
      </c>
      <c r="O15" s="71" t="s">
        <v>38</v>
      </c>
      <c r="P15" s="125">
        <v>421905614777</v>
      </c>
    </row>
    <row r="16" spans="1:16">
      <c r="A16" s="124" t="s">
        <v>1333</v>
      </c>
      <c r="B16" s="71" t="s">
        <v>14</v>
      </c>
      <c r="C16" s="71" t="s">
        <v>1331</v>
      </c>
      <c r="D16" s="71" t="s">
        <v>1334</v>
      </c>
      <c r="E16" s="71" t="s">
        <v>1335</v>
      </c>
      <c r="F16" s="71" t="s">
        <v>396</v>
      </c>
      <c r="G16" s="71" t="s">
        <v>1336</v>
      </c>
      <c r="H16" s="71" t="s">
        <v>408</v>
      </c>
      <c r="I16" s="71" t="s">
        <v>1337</v>
      </c>
      <c r="J16" s="124" t="s">
        <v>1338</v>
      </c>
      <c r="K16" s="71" t="s">
        <v>1339</v>
      </c>
      <c r="L16" s="71" t="s">
        <v>1340</v>
      </c>
      <c r="M16" s="71" t="s">
        <v>1341</v>
      </c>
      <c r="N16" s="71" t="s">
        <v>22</v>
      </c>
      <c r="O16" s="71" t="s">
        <v>1341</v>
      </c>
      <c r="P16" s="125">
        <v>421907525222</v>
      </c>
    </row>
    <row r="17" spans="1:16">
      <c r="A17" s="124" t="s">
        <v>1342</v>
      </c>
      <c r="B17" s="71" t="s">
        <v>14</v>
      </c>
      <c r="C17" s="71" t="s">
        <v>43</v>
      </c>
      <c r="D17" s="71" t="s">
        <v>1182</v>
      </c>
      <c r="E17" s="71" t="s">
        <v>400</v>
      </c>
      <c r="F17" s="71" t="s">
        <v>396</v>
      </c>
      <c r="G17" s="71" t="s">
        <v>397</v>
      </c>
      <c r="H17" s="71" t="s">
        <v>399</v>
      </c>
      <c r="I17" s="71" t="s">
        <v>398</v>
      </c>
      <c r="J17" s="124" t="s">
        <v>537</v>
      </c>
      <c r="K17" s="71" t="s">
        <v>44</v>
      </c>
      <c r="L17" s="71" t="s">
        <v>1028</v>
      </c>
      <c r="M17" s="71" t="s">
        <v>1029</v>
      </c>
      <c r="N17" s="71" t="s">
        <v>18</v>
      </c>
      <c r="O17" s="71" t="s">
        <v>1343</v>
      </c>
      <c r="P17" s="125">
        <v>421903106387</v>
      </c>
    </row>
    <row r="18" spans="1:16">
      <c r="A18" s="124" t="s">
        <v>1344</v>
      </c>
      <c r="B18" s="71" t="s">
        <v>14</v>
      </c>
      <c r="C18" s="71" t="s">
        <v>47</v>
      </c>
      <c r="D18" s="71" t="s">
        <v>1183</v>
      </c>
      <c r="E18" s="71" t="s">
        <v>308</v>
      </c>
      <c r="F18" s="71" t="s">
        <v>396</v>
      </c>
      <c r="G18" s="71" t="s">
        <v>1345</v>
      </c>
      <c r="H18" s="71" t="s">
        <v>418</v>
      </c>
      <c r="I18" s="71" t="s">
        <v>417</v>
      </c>
      <c r="J18" s="124" t="s">
        <v>539</v>
      </c>
      <c r="K18" s="71" t="s">
        <v>540</v>
      </c>
      <c r="L18" s="71" t="s">
        <v>541</v>
      </c>
      <c r="M18" s="71" t="s">
        <v>50</v>
      </c>
      <c r="N18" s="71" t="s">
        <v>22</v>
      </c>
      <c r="O18" s="71" t="s">
        <v>50</v>
      </c>
      <c r="P18" s="125">
        <v>421905607646</v>
      </c>
    </row>
    <row r="19" spans="1:16">
      <c r="A19" s="124" t="s">
        <v>1346</v>
      </c>
      <c r="B19" s="71" t="s">
        <v>14</v>
      </c>
      <c r="C19" s="71" t="s">
        <v>47</v>
      </c>
      <c r="D19" s="71" t="s">
        <v>1184</v>
      </c>
      <c r="E19" s="71" t="s">
        <v>363</v>
      </c>
      <c r="F19" s="71" t="s">
        <v>396</v>
      </c>
      <c r="G19" s="71" t="s">
        <v>397</v>
      </c>
      <c r="H19" s="71" t="s">
        <v>399</v>
      </c>
      <c r="I19" s="71" t="s">
        <v>398</v>
      </c>
      <c r="J19" s="124" t="s">
        <v>538</v>
      </c>
      <c r="K19" s="71" t="s">
        <v>48</v>
      </c>
      <c r="L19" s="71" t="s">
        <v>49</v>
      </c>
      <c r="M19" s="71" t="s">
        <v>1030</v>
      </c>
      <c r="N19" s="71" t="s">
        <v>1347</v>
      </c>
      <c r="O19" s="71" t="s">
        <v>1031</v>
      </c>
      <c r="P19" s="125">
        <v>421911395727</v>
      </c>
    </row>
    <row r="20" spans="1:16">
      <c r="A20" s="124" t="s">
        <v>1348</v>
      </c>
      <c r="B20" s="71" t="s">
        <v>14</v>
      </c>
      <c r="C20" s="71" t="s">
        <v>51</v>
      </c>
      <c r="D20" s="71" t="s">
        <v>1185</v>
      </c>
      <c r="E20" s="71" t="s">
        <v>309</v>
      </c>
      <c r="F20" s="71" t="s">
        <v>396</v>
      </c>
      <c r="G20" s="71" t="s">
        <v>397</v>
      </c>
      <c r="H20" s="71" t="s">
        <v>399</v>
      </c>
      <c r="I20" s="71" t="s">
        <v>398</v>
      </c>
      <c r="J20" s="124" t="s">
        <v>542</v>
      </c>
      <c r="K20" s="71" t="s">
        <v>52</v>
      </c>
      <c r="L20" s="71" t="s">
        <v>45</v>
      </c>
      <c r="M20" s="71" t="s">
        <v>53</v>
      </c>
      <c r="N20" s="71" t="s">
        <v>22</v>
      </c>
      <c r="O20" s="71" t="s">
        <v>46</v>
      </c>
      <c r="P20" s="125">
        <v>421905305338</v>
      </c>
    </row>
    <row r="21" spans="1:16">
      <c r="A21" s="124" t="s">
        <v>1349</v>
      </c>
      <c r="B21" s="71" t="s">
        <v>14</v>
      </c>
      <c r="C21" s="71" t="s">
        <v>1004</v>
      </c>
      <c r="D21" s="71" t="s">
        <v>1186</v>
      </c>
      <c r="E21" s="71" t="s">
        <v>882</v>
      </c>
      <c r="F21" s="71" t="s">
        <v>396</v>
      </c>
      <c r="G21" s="71" t="s">
        <v>1005</v>
      </c>
      <c r="H21" s="71" t="s">
        <v>1006</v>
      </c>
      <c r="I21" s="71" t="s">
        <v>1007</v>
      </c>
      <c r="J21" s="124" t="s">
        <v>1008</v>
      </c>
      <c r="K21" s="71" t="s">
        <v>1009</v>
      </c>
      <c r="L21" s="71" t="s">
        <v>1010</v>
      </c>
      <c r="M21" s="71" t="s">
        <v>1011</v>
      </c>
      <c r="N21" s="71" t="s">
        <v>22</v>
      </c>
      <c r="O21" s="71" t="s">
        <v>1012</v>
      </c>
      <c r="P21" s="125">
        <v>421907837049</v>
      </c>
    </row>
    <row r="22" spans="1:16">
      <c r="A22" s="124" t="s">
        <v>1350</v>
      </c>
      <c r="B22" s="71" t="s">
        <v>14</v>
      </c>
      <c r="C22" s="71" t="s">
        <v>54</v>
      </c>
      <c r="D22" s="71" t="s">
        <v>1187</v>
      </c>
      <c r="E22" s="71" t="s">
        <v>364</v>
      </c>
      <c r="F22" s="71" t="s">
        <v>396</v>
      </c>
      <c r="G22" s="71" t="s">
        <v>397</v>
      </c>
      <c r="H22" s="71" t="s">
        <v>399</v>
      </c>
      <c r="I22" s="71" t="s">
        <v>398</v>
      </c>
      <c r="J22" s="124" t="s">
        <v>543</v>
      </c>
      <c r="K22" s="71" t="s">
        <v>55</v>
      </c>
      <c r="L22" s="71" t="s">
        <v>56</v>
      </c>
      <c r="M22" s="71" t="s">
        <v>57</v>
      </c>
      <c r="N22" s="71" t="s">
        <v>18</v>
      </c>
      <c r="O22" s="71" t="s">
        <v>1351</v>
      </c>
      <c r="P22" s="125">
        <v>421910729433</v>
      </c>
    </row>
    <row r="23" spans="1:16">
      <c r="A23" s="124" t="s">
        <v>1352</v>
      </c>
      <c r="B23" s="71" t="s">
        <v>14</v>
      </c>
      <c r="C23" s="71" t="s">
        <v>58</v>
      </c>
      <c r="D23" s="71" t="s">
        <v>1188</v>
      </c>
      <c r="E23" s="71" t="s">
        <v>298</v>
      </c>
      <c r="F23" s="71" t="s">
        <v>396</v>
      </c>
      <c r="G23" s="71" t="s">
        <v>397</v>
      </c>
      <c r="H23" s="71" t="s">
        <v>399</v>
      </c>
      <c r="I23" s="71" t="s">
        <v>1353</v>
      </c>
      <c r="J23" s="124" t="s">
        <v>544</v>
      </c>
      <c r="K23" s="71" t="s">
        <v>59</v>
      </c>
      <c r="L23" s="71" t="s">
        <v>1354</v>
      </c>
      <c r="M23" s="71" t="s">
        <v>545</v>
      </c>
      <c r="N23" s="71" t="s">
        <v>522</v>
      </c>
      <c r="O23" s="71" t="s">
        <v>60</v>
      </c>
      <c r="P23" s="125">
        <v>421905866558</v>
      </c>
    </row>
    <row r="24" spans="1:16">
      <c r="A24" s="124" t="s">
        <v>1355</v>
      </c>
      <c r="B24" s="71" t="s">
        <v>14</v>
      </c>
      <c r="C24" s="71" t="s">
        <v>1356</v>
      </c>
      <c r="D24" s="71" t="s">
        <v>1357</v>
      </c>
      <c r="E24" s="71" t="s">
        <v>1032</v>
      </c>
      <c r="F24" s="71" t="s">
        <v>396</v>
      </c>
      <c r="G24" s="71" t="s">
        <v>1358</v>
      </c>
      <c r="H24" s="71" t="s">
        <v>361</v>
      </c>
      <c r="I24" s="71" t="s">
        <v>1359</v>
      </c>
      <c r="J24" s="124" t="s">
        <v>546</v>
      </c>
      <c r="K24" s="71" t="s">
        <v>61</v>
      </c>
      <c r="L24" s="71" t="s">
        <v>62</v>
      </c>
      <c r="M24" s="71" t="s">
        <v>1033</v>
      </c>
      <c r="N24" s="71" t="s">
        <v>1360</v>
      </c>
      <c r="O24" s="71" t="s">
        <v>1033</v>
      </c>
      <c r="P24" s="125">
        <v>421915177443</v>
      </c>
    </row>
    <row r="25" spans="1:16">
      <c r="A25" s="124" t="s">
        <v>1361</v>
      </c>
      <c r="B25" s="71" t="s">
        <v>14</v>
      </c>
      <c r="C25" s="71" t="s">
        <v>1034</v>
      </c>
      <c r="D25" s="71" t="s">
        <v>1189</v>
      </c>
      <c r="E25" s="71" t="s">
        <v>401</v>
      </c>
      <c r="F25" s="71" t="s">
        <v>396</v>
      </c>
      <c r="G25" s="71" t="s">
        <v>402</v>
      </c>
      <c r="H25" s="71" t="s">
        <v>404</v>
      </c>
      <c r="I25" s="71" t="s">
        <v>403</v>
      </c>
      <c r="J25" s="124" t="s">
        <v>547</v>
      </c>
      <c r="K25" s="71" t="s">
        <v>63</v>
      </c>
      <c r="L25" s="71" t="s">
        <v>1035</v>
      </c>
      <c r="M25" s="71" t="s">
        <v>64</v>
      </c>
      <c r="N25" s="71" t="s">
        <v>22</v>
      </c>
      <c r="O25" s="71" t="s">
        <v>1036</v>
      </c>
      <c r="P25" s="125">
        <v>421248206024</v>
      </c>
    </row>
    <row r="26" spans="1:16">
      <c r="A26" s="124" t="s">
        <v>1362</v>
      </c>
      <c r="B26" s="71" t="s">
        <v>14</v>
      </c>
      <c r="C26" s="71" t="s">
        <v>1034</v>
      </c>
      <c r="D26" s="71" t="s">
        <v>1363</v>
      </c>
      <c r="E26" s="71" t="s">
        <v>1364</v>
      </c>
      <c r="F26" s="71" t="s">
        <v>396</v>
      </c>
      <c r="G26" s="71" t="s">
        <v>402</v>
      </c>
      <c r="H26" s="71" t="s">
        <v>404</v>
      </c>
      <c r="I26" s="71" t="s">
        <v>403</v>
      </c>
      <c r="J26" s="124" t="s">
        <v>547</v>
      </c>
      <c r="K26" s="71" t="s">
        <v>63</v>
      </c>
      <c r="L26" s="71" t="s">
        <v>1035</v>
      </c>
      <c r="M26" s="71" t="s">
        <v>64</v>
      </c>
      <c r="N26" s="71" t="s">
        <v>22</v>
      </c>
      <c r="O26" s="71" t="s">
        <v>1036</v>
      </c>
      <c r="P26" s="125">
        <v>421248206024</v>
      </c>
    </row>
    <row r="27" spans="1:16">
      <c r="A27" s="124" t="s">
        <v>1365</v>
      </c>
      <c r="B27" s="71" t="s">
        <v>14</v>
      </c>
      <c r="C27" s="71" t="s">
        <v>1034</v>
      </c>
      <c r="D27" s="71" t="s">
        <v>1366</v>
      </c>
      <c r="E27" s="71" t="s">
        <v>1367</v>
      </c>
      <c r="F27" s="71" t="s">
        <v>396</v>
      </c>
      <c r="G27" s="71" t="s">
        <v>402</v>
      </c>
      <c r="H27" s="71" t="s">
        <v>404</v>
      </c>
      <c r="I27" s="71" t="s">
        <v>403</v>
      </c>
      <c r="J27" s="124" t="s">
        <v>547</v>
      </c>
      <c r="K27" s="71" t="s">
        <v>63</v>
      </c>
      <c r="L27" s="71" t="s">
        <v>1035</v>
      </c>
      <c r="M27" s="71" t="s">
        <v>64</v>
      </c>
      <c r="N27" s="71" t="s">
        <v>22</v>
      </c>
      <c r="O27" s="71" t="s">
        <v>1036</v>
      </c>
      <c r="P27" s="125">
        <v>421248206024</v>
      </c>
    </row>
    <row r="28" spans="1:16">
      <c r="A28" s="124" t="s">
        <v>1368</v>
      </c>
      <c r="B28" s="71" t="s">
        <v>14</v>
      </c>
      <c r="C28" s="71" t="s">
        <v>1034</v>
      </c>
      <c r="D28" s="71" t="s">
        <v>1369</v>
      </c>
      <c r="E28" s="71" t="s">
        <v>1370</v>
      </c>
      <c r="F28" s="71" t="s">
        <v>396</v>
      </c>
      <c r="G28" s="71" t="s">
        <v>402</v>
      </c>
      <c r="H28" s="71" t="s">
        <v>404</v>
      </c>
      <c r="I28" s="71" t="s">
        <v>403</v>
      </c>
      <c r="J28" s="124" t="s">
        <v>547</v>
      </c>
      <c r="K28" s="71" t="s">
        <v>63</v>
      </c>
      <c r="L28" s="71" t="s">
        <v>1035</v>
      </c>
      <c r="M28" s="71" t="s">
        <v>64</v>
      </c>
      <c r="N28" s="71" t="s">
        <v>22</v>
      </c>
      <c r="O28" s="71" t="s">
        <v>1036</v>
      </c>
      <c r="P28" s="125">
        <v>421248206024</v>
      </c>
    </row>
    <row r="29" spans="1:16">
      <c r="A29" s="124" t="s">
        <v>1371</v>
      </c>
      <c r="B29" s="71" t="s">
        <v>14</v>
      </c>
      <c r="C29" s="71" t="s">
        <v>1034</v>
      </c>
      <c r="D29" s="71" t="s">
        <v>1372</v>
      </c>
      <c r="E29" s="71" t="s">
        <v>1373</v>
      </c>
      <c r="F29" s="71" t="s">
        <v>396</v>
      </c>
      <c r="G29" s="71" t="s">
        <v>402</v>
      </c>
      <c r="H29" s="71" t="s">
        <v>404</v>
      </c>
      <c r="I29" s="71" t="s">
        <v>403</v>
      </c>
      <c r="J29" s="124" t="s">
        <v>547</v>
      </c>
      <c r="K29" s="71" t="s">
        <v>63</v>
      </c>
      <c r="L29" s="71" t="s">
        <v>1035</v>
      </c>
      <c r="M29" s="71" t="s">
        <v>64</v>
      </c>
      <c r="N29" s="71" t="s">
        <v>22</v>
      </c>
      <c r="O29" s="71" t="s">
        <v>1036</v>
      </c>
      <c r="P29" s="125">
        <v>421248206024</v>
      </c>
    </row>
    <row r="30" spans="1:16">
      <c r="A30" s="124" t="s">
        <v>1374</v>
      </c>
      <c r="B30" s="71" t="s">
        <v>14</v>
      </c>
      <c r="C30" s="71" t="s">
        <v>1034</v>
      </c>
      <c r="D30" s="71" t="s">
        <v>1190</v>
      </c>
      <c r="E30" s="71" t="s">
        <v>299</v>
      </c>
      <c r="F30" s="71" t="s">
        <v>396</v>
      </c>
      <c r="G30" s="71" t="s">
        <v>1375</v>
      </c>
      <c r="H30" s="71" t="s">
        <v>404</v>
      </c>
      <c r="I30" s="71" t="s">
        <v>403</v>
      </c>
      <c r="J30" s="124" t="s">
        <v>548</v>
      </c>
      <c r="K30" s="71" t="s">
        <v>65</v>
      </c>
      <c r="L30" s="71" t="s">
        <v>1037</v>
      </c>
      <c r="M30" s="71" t="s">
        <v>1038</v>
      </c>
      <c r="N30" s="71" t="s">
        <v>18</v>
      </c>
      <c r="O30" s="71" t="s">
        <v>549</v>
      </c>
      <c r="P30" s="125">
        <v>421902937022</v>
      </c>
    </row>
    <row r="31" spans="1:16">
      <c r="A31" s="124" t="s">
        <v>1376</v>
      </c>
      <c r="B31" s="71" t="s">
        <v>14</v>
      </c>
      <c r="C31" s="71" t="s">
        <v>1039</v>
      </c>
      <c r="D31" s="71" t="s">
        <v>1191</v>
      </c>
      <c r="E31" s="71" t="s">
        <v>1040</v>
      </c>
      <c r="F31" s="71" t="s">
        <v>396</v>
      </c>
      <c r="G31" s="71" t="s">
        <v>397</v>
      </c>
      <c r="H31" s="71" t="s">
        <v>399</v>
      </c>
      <c r="I31" s="71" t="s">
        <v>398</v>
      </c>
      <c r="J31" s="124" t="s">
        <v>1041</v>
      </c>
      <c r="K31" s="71" t="s">
        <v>1042</v>
      </c>
      <c r="L31" s="71" t="s">
        <v>1043</v>
      </c>
      <c r="M31" s="71" t="s">
        <v>1044</v>
      </c>
      <c r="N31" s="71" t="s">
        <v>22</v>
      </c>
      <c r="O31" s="71" t="s">
        <v>1044</v>
      </c>
      <c r="P31" s="125">
        <v>421903200136</v>
      </c>
    </row>
    <row r="32" spans="1:16">
      <c r="A32" s="124" t="s">
        <v>1377</v>
      </c>
      <c r="B32" s="71" t="s">
        <v>14</v>
      </c>
      <c r="C32" s="71" t="s">
        <v>66</v>
      </c>
      <c r="D32" s="71" t="s">
        <v>1192</v>
      </c>
      <c r="E32" s="71" t="s">
        <v>365</v>
      </c>
      <c r="F32" s="71" t="s">
        <v>396</v>
      </c>
      <c r="G32" s="71" t="s">
        <v>264</v>
      </c>
      <c r="H32" s="71" t="s">
        <v>399</v>
      </c>
      <c r="I32" s="71" t="s">
        <v>550</v>
      </c>
      <c r="J32" s="124" t="s">
        <v>551</v>
      </c>
      <c r="K32" s="71" t="s">
        <v>67</v>
      </c>
      <c r="L32" s="71" t="s">
        <v>552</v>
      </c>
      <c r="M32" s="71" t="s">
        <v>1378</v>
      </c>
      <c r="N32" s="71" t="s">
        <v>68</v>
      </c>
      <c r="O32" s="71" t="s">
        <v>1045</v>
      </c>
      <c r="P32" s="125">
        <v>421903446366</v>
      </c>
    </row>
    <row r="33" spans="1:16">
      <c r="A33" s="124" t="s">
        <v>1379</v>
      </c>
      <c r="B33" s="71" t="s">
        <v>14</v>
      </c>
      <c r="C33" s="71" t="s">
        <v>1046</v>
      </c>
      <c r="D33" s="71" t="s">
        <v>1193</v>
      </c>
      <c r="E33" s="71" t="s">
        <v>367</v>
      </c>
      <c r="F33" s="71" t="s">
        <v>396</v>
      </c>
      <c r="G33" s="71" t="s">
        <v>397</v>
      </c>
      <c r="H33" s="71" t="s">
        <v>399</v>
      </c>
      <c r="I33" s="71" t="s">
        <v>398</v>
      </c>
      <c r="J33" s="124" t="s">
        <v>554</v>
      </c>
      <c r="K33" s="71" t="s">
        <v>69</v>
      </c>
      <c r="L33" s="71" t="s">
        <v>70</v>
      </c>
      <c r="M33" s="71" t="s">
        <v>71</v>
      </c>
      <c r="N33" s="71" t="s">
        <v>22</v>
      </c>
      <c r="O33" s="71" t="s">
        <v>1380</v>
      </c>
      <c r="P33" s="125">
        <v>421905811053</v>
      </c>
    </row>
    <row r="34" spans="1:16">
      <c r="A34" s="124" t="s">
        <v>1381</v>
      </c>
      <c r="B34" s="71" t="s">
        <v>14</v>
      </c>
      <c r="C34" s="71" t="s">
        <v>1046</v>
      </c>
      <c r="D34" s="71" t="s">
        <v>1194</v>
      </c>
      <c r="E34" s="71" t="s">
        <v>366</v>
      </c>
      <c r="F34" s="71" t="s">
        <v>396</v>
      </c>
      <c r="G34" s="71" t="s">
        <v>272</v>
      </c>
      <c r="H34" s="71" t="s">
        <v>399</v>
      </c>
      <c r="I34" s="71" t="s">
        <v>362</v>
      </c>
      <c r="J34" s="124" t="s">
        <v>553</v>
      </c>
      <c r="K34" s="71" t="s">
        <v>72</v>
      </c>
      <c r="L34" s="71" t="s">
        <v>73</v>
      </c>
      <c r="M34" s="71" t="s">
        <v>74</v>
      </c>
      <c r="N34" s="71" t="s">
        <v>22</v>
      </c>
      <c r="O34" s="71" t="s">
        <v>74</v>
      </c>
      <c r="P34" s="125">
        <v>421908779374</v>
      </c>
    </row>
    <row r="35" spans="1:16">
      <c r="A35" s="124" t="s">
        <v>1382</v>
      </c>
      <c r="B35" s="71" t="s">
        <v>14</v>
      </c>
      <c r="C35" s="71" t="s">
        <v>75</v>
      </c>
      <c r="D35" s="71" t="s">
        <v>1195</v>
      </c>
      <c r="E35" s="71" t="s">
        <v>405</v>
      </c>
      <c r="F35" s="71" t="s">
        <v>396</v>
      </c>
      <c r="G35" s="71" t="s">
        <v>279</v>
      </c>
      <c r="H35" s="71" t="s">
        <v>399</v>
      </c>
      <c r="I35" s="71" t="s">
        <v>362</v>
      </c>
      <c r="J35" s="124" t="s">
        <v>555</v>
      </c>
      <c r="K35" s="71" t="s">
        <v>76</v>
      </c>
      <c r="L35" s="71" t="s">
        <v>556</v>
      </c>
      <c r="M35" s="71" t="s">
        <v>77</v>
      </c>
      <c r="N35" s="71" t="s">
        <v>22</v>
      </c>
      <c r="O35" s="71" t="s">
        <v>557</v>
      </c>
      <c r="P35" s="125">
        <v>421903708275</v>
      </c>
    </row>
    <row r="36" spans="1:16">
      <c r="A36" s="124" t="s">
        <v>1383</v>
      </c>
      <c r="B36" s="71" t="s">
        <v>14</v>
      </c>
      <c r="C36" s="71" t="s">
        <v>78</v>
      </c>
      <c r="D36" s="71" t="s">
        <v>1196</v>
      </c>
      <c r="E36" s="71" t="s">
        <v>300</v>
      </c>
      <c r="F36" s="71" t="s">
        <v>396</v>
      </c>
      <c r="G36" s="71" t="s">
        <v>397</v>
      </c>
      <c r="H36" s="71" t="s">
        <v>399</v>
      </c>
      <c r="I36" s="71" t="s">
        <v>398</v>
      </c>
      <c r="J36" s="124" t="s">
        <v>558</v>
      </c>
      <c r="K36" s="71" t="s">
        <v>79</v>
      </c>
      <c r="L36" s="71" t="s">
        <v>1384</v>
      </c>
      <c r="M36" s="71" t="s">
        <v>80</v>
      </c>
      <c r="N36" s="71" t="s">
        <v>30</v>
      </c>
      <c r="O36" s="71" t="s">
        <v>80</v>
      </c>
      <c r="P36" s="125">
        <v>421908757576</v>
      </c>
    </row>
    <row r="37" spans="1:16">
      <c r="A37" s="124" t="s">
        <v>1385</v>
      </c>
      <c r="B37" s="71" t="s">
        <v>14</v>
      </c>
      <c r="C37" s="71" t="s">
        <v>81</v>
      </c>
      <c r="D37" s="71" t="s">
        <v>1197</v>
      </c>
      <c r="E37" s="71" t="s">
        <v>310</v>
      </c>
      <c r="F37" s="71" t="s">
        <v>396</v>
      </c>
      <c r="G37" s="71" t="s">
        <v>397</v>
      </c>
      <c r="H37" s="71" t="s">
        <v>399</v>
      </c>
      <c r="I37" s="71" t="s">
        <v>398</v>
      </c>
      <c r="J37" s="124" t="s">
        <v>1386</v>
      </c>
      <c r="K37" s="71" t="s">
        <v>82</v>
      </c>
      <c r="L37" s="71" t="s">
        <v>83</v>
      </c>
      <c r="M37" s="71" t="s">
        <v>84</v>
      </c>
      <c r="N37" s="71" t="s">
        <v>18</v>
      </c>
      <c r="O37" s="71" t="s">
        <v>84</v>
      </c>
      <c r="P37" s="125">
        <v>421907988343</v>
      </c>
    </row>
    <row r="38" spans="1:16">
      <c r="A38" s="124" t="s">
        <v>1387</v>
      </c>
      <c r="B38" s="71" t="s">
        <v>14</v>
      </c>
      <c r="C38" s="71" t="s">
        <v>85</v>
      </c>
      <c r="D38" s="71" t="s">
        <v>1198</v>
      </c>
      <c r="E38" s="71" t="s">
        <v>368</v>
      </c>
      <c r="F38" s="71" t="s">
        <v>396</v>
      </c>
      <c r="G38" s="71" t="s">
        <v>397</v>
      </c>
      <c r="H38" s="71" t="s">
        <v>399</v>
      </c>
      <c r="I38" s="71" t="s">
        <v>398</v>
      </c>
      <c r="J38" s="124" t="s">
        <v>559</v>
      </c>
      <c r="K38" s="71" t="s">
        <v>86</v>
      </c>
      <c r="L38" s="71" t="s">
        <v>87</v>
      </c>
      <c r="M38" s="71" t="s">
        <v>88</v>
      </c>
      <c r="N38" s="71" t="s">
        <v>18</v>
      </c>
      <c r="O38" s="71" t="s">
        <v>1388</v>
      </c>
      <c r="P38" s="125">
        <v>421918529304</v>
      </c>
    </row>
    <row r="39" spans="1:16">
      <c r="A39" s="124" t="s">
        <v>1389</v>
      </c>
      <c r="B39" s="71" t="s">
        <v>14</v>
      </c>
      <c r="C39" s="71" t="s">
        <v>89</v>
      </c>
      <c r="D39" s="71" t="s">
        <v>1199</v>
      </c>
      <c r="E39" s="71" t="s">
        <v>369</v>
      </c>
      <c r="F39" s="71" t="s">
        <v>396</v>
      </c>
      <c r="G39" s="71" t="s">
        <v>397</v>
      </c>
      <c r="H39" s="71" t="s">
        <v>399</v>
      </c>
      <c r="I39" s="71" t="s">
        <v>398</v>
      </c>
      <c r="J39" s="124" t="s">
        <v>560</v>
      </c>
      <c r="K39" s="71" t="s">
        <v>90</v>
      </c>
      <c r="L39" s="71" t="s">
        <v>1048</v>
      </c>
      <c r="M39" s="71" t="s">
        <v>1390</v>
      </c>
      <c r="N39" s="71" t="s">
        <v>1049</v>
      </c>
      <c r="O39" s="71" t="s">
        <v>1391</v>
      </c>
      <c r="P39" s="125">
        <v>421918818610</v>
      </c>
    </row>
    <row r="40" spans="1:16">
      <c r="A40" s="124" t="s">
        <v>1392</v>
      </c>
      <c r="B40" s="71" t="s">
        <v>14</v>
      </c>
      <c r="C40" s="71" t="s">
        <v>1050</v>
      </c>
      <c r="D40" s="71" t="s">
        <v>1200</v>
      </c>
      <c r="E40" s="71" t="s">
        <v>370</v>
      </c>
      <c r="F40" s="71" t="s">
        <v>396</v>
      </c>
      <c r="G40" s="71" t="s">
        <v>397</v>
      </c>
      <c r="H40" s="71" t="s">
        <v>399</v>
      </c>
      <c r="I40" s="71" t="s">
        <v>398</v>
      </c>
      <c r="J40" s="124" t="s">
        <v>561</v>
      </c>
      <c r="K40" s="71" t="s">
        <v>91</v>
      </c>
      <c r="L40" s="71" t="s">
        <v>92</v>
      </c>
      <c r="M40" s="71" t="s">
        <v>1201</v>
      </c>
      <c r="N40" s="71" t="s">
        <v>30</v>
      </c>
      <c r="O40" s="71" t="s">
        <v>1201</v>
      </c>
      <c r="P40" s="125">
        <v>421904682728</v>
      </c>
    </row>
    <row r="41" spans="1:16">
      <c r="A41" s="124" t="s">
        <v>1393</v>
      </c>
      <c r="B41" s="71" t="s">
        <v>14</v>
      </c>
      <c r="C41" s="71" t="s">
        <v>1050</v>
      </c>
      <c r="D41" s="71" t="s">
        <v>1202</v>
      </c>
      <c r="E41" s="71" t="s">
        <v>371</v>
      </c>
      <c r="F41" s="71" t="s">
        <v>396</v>
      </c>
      <c r="G41" s="71" t="s">
        <v>372</v>
      </c>
      <c r="H41" s="71" t="s">
        <v>404</v>
      </c>
      <c r="I41" s="71" t="s">
        <v>403</v>
      </c>
      <c r="J41" s="124" t="s">
        <v>564</v>
      </c>
      <c r="K41" s="71" t="s">
        <v>95</v>
      </c>
      <c r="L41" s="71" t="s">
        <v>96</v>
      </c>
      <c r="M41" s="71" t="s">
        <v>97</v>
      </c>
      <c r="N41" s="71" t="s">
        <v>22</v>
      </c>
      <c r="O41" s="71" t="s">
        <v>98</v>
      </c>
      <c r="P41" s="125">
        <v>421905659739</v>
      </c>
    </row>
    <row r="42" spans="1:16">
      <c r="A42" s="124" t="s">
        <v>1394</v>
      </c>
      <c r="B42" s="71" t="s">
        <v>14</v>
      </c>
      <c r="C42" s="71" t="s">
        <v>1050</v>
      </c>
      <c r="D42" s="71" t="s">
        <v>1203</v>
      </c>
      <c r="E42" s="71" t="s">
        <v>338</v>
      </c>
      <c r="F42" s="71" t="s">
        <v>396</v>
      </c>
      <c r="G42" s="71" t="s">
        <v>1395</v>
      </c>
      <c r="H42" s="71" t="s">
        <v>408</v>
      </c>
      <c r="I42" s="71" t="s">
        <v>287</v>
      </c>
      <c r="J42" s="124" t="s">
        <v>562</v>
      </c>
      <c r="K42" s="71" t="s">
        <v>563</v>
      </c>
      <c r="L42" s="71" t="s">
        <v>93</v>
      </c>
      <c r="M42" s="71" t="s">
        <v>94</v>
      </c>
      <c r="N42" s="71" t="s">
        <v>22</v>
      </c>
      <c r="O42" s="71" t="s">
        <v>1051</v>
      </c>
      <c r="P42" s="125">
        <v>421903457074</v>
      </c>
    </row>
    <row r="43" spans="1:16">
      <c r="A43" s="124" t="s">
        <v>1396</v>
      </c>
      <c r="B43" s="71" t="s">
        <v>14</v>
      </c>
      <c r="C43" s="71" t="s">
        <v>1052</v>
      </c>
      <c r="D43" s="71" t="s">
        <v>1204</v>
      </c>
      <c r="E43" s="71" t="s">
        <v>311</v>
      </c>
      <c r="F43" s="71" t="s">
        <v>396</v>
      </c>
      <c r="G43" s="71" t="s">
        <v>312</v>
      </c>
      <c r="H43" s="71" t="s">
        <v>361</v>
      </c>
      <c r="I43" s="71" t="s">
        <v>313</v>
      </c>
      <c r="J43" s="124" t="s">
        <v>565</v>
      </c>
      <c r="K43" s="71" t="s">
        <v>99</v>
      </c>
      <c r="L43" s="71" t="s">
        <v>1397</v>
      </c>
      <c r="M43" s="71" t="s">
        <v>1398</v>
      </c>
      <c r="N43" s="71" t="s">
        <v>30</v>
      </c>
      <c r="O43" s="71" t="s">
        <v>1398</v>
      </c>
      <c r="P43" s="125">
        <v>421915472241</v>
      </c>
    </row>
    <row r="44" spans="1:16">
      <c r="A44" s="124" t="s">
        <v>1399</v>
      </c>
      <c r="B44" s="71" t="s">
        <v>14</v>
      </c>
      <c r="C44" s="71" t="s">
        <v>1052</v>
      </c>
      <c r="D44" s="71" t="s">
        <v>1205</v>
      </c>
      <c r="E44" s="71" t="s">
        <v>314</v>
      </c>
      <c r="F44" s="71" t="s">
        <v>396</v>
      </c>
      <c r="G44" s="71" t="s">
        <v>397</v>
      </c>
      <c r="H44" s="71" t="s">
        <v>399</v>
      </c>
      <c r="I44" s="71" t="s">
        <v>398</v>
      </c>
      <c r="J44" s="124" t="s">
        <v>566</v>
      </c>
      <c r="K44" s="71" t="s">
        <v>100</v>
      </c>
      <c r="L44" s="71" t="s">
        <v>101</v>
      </c>
      <c r="M44" s="71" t="s">
        <v>102</v>
      </c>
      <c r="N44" s="71" t="s">
        <v>22</v>
      </c>
      <c r="O44" s="71" t="s">
        <v>103</v>
      </c>
      <c r="P44" s="125">
        <v>421903692095</v>
      </c>
    </row>
    <row r="45" spans="1:16">
      <c r="A45" s="124" t="s">
        <v>1400</v>
      </c>
      <c r="B45" s="71" t="s">
        <v>14</v>
      </c>
      <c r="C45" s="71" t="s">
        <v>104</v>
      </c>
      <c r="D45" s="71" t="s">
        <v>1206</v>
      </c>
      <c r="E45" s="71" t="s">
        <v>315</v>
      </c>
      <c r="F45" s="71" t="s">
        <v>396</v>
      </c>
      <c r="G45" s="71" t="s">
        <v>397</v>
      </c>
      <c r="H45" s="71" t="s">
        <v>399</v>
      </c>
      <c r="I45" s="71" t="s">
        <v>398</v>
      </c>
      <c r="J45" s="124" t="s">
        <v>567</v>
      </c>
      <c r="K45" s="71" t="s">
        <v>1401</v>
      </c>
      <c r="L45" s="71" t="s">
        <v>1053</v>
      </c>
      <c r="M45" s="71" t="s">
        <v>105</v>
      </c>
      <c r="N45" s="71" t="s">
        <v>22</v>
      </c>
      <c r="O45" s="71" t="s">
        <v>106</v>
      </c>
      <c r="P45" s="125">
        <v>421915499077</v>
      </c>
    </row>
    <row r="46" spans="1:16">
      <c r="A46" s="124" t="s">
        <v>1402</v>
      </c>
      <c r="B46" s="71" t="s">
        <v>14</v>
      </c>
      <c r="C46" s="71" t="s">
        <v>1054</v>
      </c>
      <c r="D46" s="71" t="s">
        <v>1207</v>
      </c>
      <c r="E46" s="71" t="s">
        <v>373</v>
      </c>
      <c r="F46" s="71" t="s">
        <v>396</v>
      </c>
      <c r="G46" s="71" t="s">
        <v>425</v>
      </c>
      <c r="H46" s="71" t="s">
        <v>404</v>
      </c>
      <c r="I46" s="71" t="s">
        <v>426</v>
      </c>
      <c r="J46" s="124" t="s">
        <v>569</v>
      </c>
      <c r="K46" s="71" t="s">
        <v>111</v>
      </c>
      <c r="L46" s="71" t="s">
        <v>1055</v>
      </c>
      <c r="M46" s="71" t="s">
        <v>570</v>
      </c>
      <c r="N46" s="71" t="s">
        <v>18</v>
      </c>
      <c r="O46" s="71" t="s">
        <v>1056</v>
      </c>
      <c r="P46" s="125">
        <v>421905478326</v>
      </c>
    </row>
    <row r="47" spans="1:16">
      <c r="A47" s="124" t="s">
        <v>1403</v>
      </c>
      <c r="B47" s="71" t="s">
        <v>14</v>
      </c>
      <c r="C47" s="71" t="s">
        <v>1054</v>
      </c>
      <c r="D47" s="71" t="s">
        <v>1208</v>
      </c>
      <c r="E47" s="71" t="s">
        <v>390</v>
      </c>
      <c r="F47" s="71" t="s">
        <v>396</v>
      </c>
      <c r="G47" s="71" t="s">
        <v>380</v>
      </c>
      <c r="H47" s="71" t="s">
        <v>382</v>
      </c>
      <c r="I47" s="71" t="s">
        <v>381</v>
      </c>
      <c r="J47" s="124" t="s">
        <v>571</v>
      </c>
      <c r="K47" s="71" t="s">
        <v>572</v>
      </c>
      <c r="L47" s="71" t="s">
        <v>112</v>
      </c>
      <c r="M47" s="71" t="s">
        <v>113</v>
      </c>
      <c r="N47" s="71" t="s">
        <v>18</v>
      </c>
      <c r="O47" s="71" t="s">
        <v>113</v>
      </c>
      <c r="P47" s="125">
        <v>421903601379</v>
      </c>
    </row>
    <row r="48" spans="1:16">
      <c r="A48" s="124" t="s">
        <v>1404</v>
      </c>
      <c r="B48" s="71" t="s">
        <v>14</v>
      </c>
      <c r="C48" s="71" t="s">
        <v>114</v>
      </c>
      <c r="D48" s="71" t="s">
        <v>1209</v>
      </c>
      <c r="E48" s="71" t="s">
        <v>301</v>
      </c>
      <c r="F48" s="71" t="s">
        <v>396</v>
      </c>
      <c r="G48" s="71" t="s">
        <v>1405</v>
      </c>
      <c r="H48" s="71" t="s">
        <v>1406</v>
      </c>
      <c r="I48" s="71" t="s">
        <v>1407</v>
      </c>
      <c r="J48" s="124" t="s">
        <v>573</v>
      </c>
      <c r="K48" s="71" t="s">
        <v>1408</v>
      </c>
      <c r="L48" s="71" t="s">
        <v>1409</v>
      </c>
      <c r="M48" s="71" t="s">
        <v>1057</v>
      </c>
      <c r="N48" s="71" t="s">
        <v>22</v>
      </c>
      <c r="O48" s="71" t="s">
        <v>1057</v>
      </c>
      <c r="P48" s="125">
        <v>421911361044</v>
      </c>
    </row>
    <row r="49" spans="1:16">
      <c r="A49" s="124" t="s">
        <v>1410</v>
      </c>
      <c r="B49" s="71" t="s">
        <v>14</v>
      </c>
      <c r="C49" s="71" t="s">
        <v>1058</v>
      </c>
      <c r="D49" s="71" t="s">
        <v>1210</v>
      </c>
      <c r="E49" s="71" t="s">
        <v>574</v>
      </c>
      <c r="F49" s="71" t="s">
        <v>396</v>
      </c>
      <c r="G49" s="71" t="s">
        <v>397</v>
      </c>
      <c r="H49" s="71" t="s">
        <v>399</v>
      </c>
      <c r="I49" s="71" t="s">
        <v>398</v>
      </c>
      <c r="J49" s="124" t="s">
        <v>575</v>
      </c>
      <c r="K49" s="71" t="s">
        <v>115</v>
      </c>
      <c r="L49" s="71" t="s">
        <v>116</v>
      </c>
      <c r="M49" s="71" t="s">
        <v>117</v>
      </c>
      <c r="N49" s="71" t="s">
        <v>22</v>
      </c>
      <c r="O49" s="71" t="s">
        <v>1411</v>
      </c>
      <c r="P49" s="125">
        <v>421917778827</v>
      </c>
    </row>
    <row r="50" spans="1:16">
      <c r="A50" s="124" t="s">
        <v>1412</v>
      </c>
      <c r="B50" s="71" t="s">
        <v>14</v>
      </c>
      <c r="C50" s="71" t="s">
        <v>1058</v>
      </c>
      <c r="D50" s="71" t="s">
        <v>1413</v>
      </c>
      <c r="E50" s="71" t="s">
        <v>1414</v>
      </c>
      <c r="F50" s="71" t="s">
        <v>396</v>
      </c>
      <c r="G50" s="71" t="s">
        <v>1415</v>
      </c>
      <c r="H50" s="71" t="s">
        <v>1416</v>
      </c>
      <c r="I50" s="71" t="s">
        <v>1417</v>
      </c>
      <c r="J50" s="124" t="s">
        <v>1418</v>
      </c>
      <c r="K50" s="71" t="s">
        <v>1419</v>
      </c>
      <c r="L50" s="71" t="s">
        <v>1420</v>
      </c>
      <c r="M50" s="71" t="s">
        <v>1421</v>
      </c>
      <c r="N50" s="71" t="s">
        <v>22</v>
      </c>
      <c r="O50" s="71" t="s">
        <v>1421</v>
      </c>
      <c r="P50" s="125">
        <v>421917812810</v>
      </c>
    </row>
    <row r="51" spans="1:16">
      <c r="A51" s="124" t="s">
        <v>1422</v>
      </c>
      <c r="B51" s="71" t="s">
        <v>14</v>
      </c>
      <c r="C51" s="71" t="s">
        <v>1059</v>
      </c>
      <c r="D51" s="71" t="s">
        <v>1211</v>
      </c>
      <c r="E51" s="71" t="s">
        <v>1060</v>
      </c>
      <c r="F51" s="71" t="s">
        <v>396</v>
      </c>
      <c r="G51" s="71" t="s">
        <v>1061</v>
      </c>
      <c r="H51" s="71" t="s">
        <v>360</v>
      </c>
      <c r="I51" s="71" t="s">
        <v>1423</v>
      </c>
      <c r="J51" s="124" t="s">
        <v>1062</v>
      </c>
      <c r="K51" s="71" t="s">
        <v>1063</v>
      </c>
      <c r="L51" s="71" t="s">
        <v>1064</v>
      </c>
      <c r="M51" s="71" t="s">
        <v>1065</v>
      </c>
      <c r="N51" s="71" t="s">
        <v>118</v>
      </c>
      <c r="O51" s="71" t="s">
        <v>1424</v>
      </c>
      <c r="P51" s="125">
        <v>421918784043</v>
      </c>
    </row>
    <row r="52" spans="1:16">
      <c r="A52" s="124" t="s">
        <v>1425</v>
      </c>
      <c r="B52" s="71" t="s">
        <v>14</v>
      </c>
      <c r="C52" s="71" t="s">
        <v>119</v>
      </c>
      <c r="D52" s="71" t="s">
        <v>1212</v>
      </c>
      <c r="E52" s="71" t="s">
        <v>406</v>
      </c>
      <c r="F52" s="71" t="s">
        <v>396</v>
      </c>
      <c r="G52" s="71" t="s">
        <v>387</v>
      </c>
      <c r="H52" s="71" t="s">
        <v>399</v>
      </c>
      <c r="I52" s="71" t="s">
        <v>362</v>
      </c>
      <c r="J52" s="124" t="s">
        <v>576</v>
      </c>
      <c r="K52" s="71" t="s">
        <v>120</v>
      </c>
      <c r="L52" s="71" t="s">
        <v>121</v>
      </c>
      <c r="M52" s="71" t="s">
        <v>122</v>
      </c>
      <c r="N52" s="71" t="s">
        <v>22</v>
      </c>
      <c r="O52" s="71" t="s">
        <v>123</v>
      </c>
      <c r="P52" s="125">
        <v>421918234856</v>
      </c>
    </row>
    <row r="53" spans="1:16">
      <c r="A53" s="124" t="s">
        <v>1426</v>
      </c>
      <c r="B53" s="71" t="s">
        <v>14</v>
      </c>
      <c r="C53" s="71" t="s">
        <v>124</v>
      </c>
      <c r="D53" s="71" t="s">
        <v>1213</v>
      </c>
      <c r="E53" s="71" t="s">
        <v>320</v>
      </c>
      <c r="F53" s="71" t="s">
        <v>396</v>
      </c>
      <c r="G53" s="71" t="s">
        <v>321</v>
      </c>
      <c r="H53" s="71" t="s">
        <v>319</v>
      </c>
      <c r="I53" s="71" t="s">
        <v>318</v>
      </c>
      <c r="J53" s="124" t="s">
        <v>577</v>
      </c>
      <c r="K53" s="71" t="s">
        <v>125</v>
      </c>
      <c r="L53" s="71" t="s">
        <v>126</v>
      </c>
      <c r="M53" s="71" t="s">
        <v>127</v>
      </c>
      <c r="N53" s="71" t="s">
        <v>22</v>
      </c>
      <c r="O53" s="71" t="s">
        <v>1427</v>
      </c>
      <c r="P53" s="125">
        <v>420417232204</v>
      </c>
    </row>
    <row r="54" spans="1:16">
      <c r="A54" s="124" t="s">
        <v>1428</v>
      </c>
      <c r="B54" s="71" t="s">
        <v>14</v>
      </c>
      <c r="C54" s="71" t="s">
        <v>128</v>
      </c>
      <c r="D54" s="71" t="s">
        <v>1214</v>
      </c>
      <c r="E54" s="71" t="s">
        <v>374</v>
      </c>
      <c r="F54" s="71" t="s">
        <v>396</v>
      </c>
      <c r="G54" s="71" t="s">
        <v>397</v>
      </c>
      <c r="H54" s="71" t="s">
        <v>399</v>
      </c>
      <c r="I54" s="71" t="s">
        <v>398</v>
      </c>
      <c r="J54" s="124" t="s">
        <v>578</v>
      </c>
      <c r="K54" s="71" t="s">
        <v>129</v>
      </c>
      <c r="L54" s="71" t="s">
        <v>1066</v>
      </c>
      <c r="M54" s="71" t="s">
        <v>130</v>
      </c>
      <c r="N54" s="71" t="s">
        <v>18</v>
      </c>
      <c r="O54" s="71" t="s">
        <v>1067</v>
      </c>
      <c r="P54" s="125">
        <v>421903475887</v>
      </c>
    </row>
    <row r="55" spans="1:16">
      <c r="A55" s="124" t="s">
        <v>1429</v>
      </c>
      <c r="B55" s="71" t="s">
        <v>14</v>
      </c>
      <c r="C55" s="71" t="s">
        <v>1068</v>
      </c>
      <c r="D55" s="71" t="s">
        <v>1215</v>
      </c>
      <c r="E55" s="71" t="s">
        <v>375</v>
      </c>
      <c r="F55" s="71" t="s">
        <v>396</v>
      </c>
      <c r="G55" s="71" t="s">
        <v>1013</v>
      </c>
      <c r="H55" s="71" t="s">
        <v>418</v>
      </c>
      <c r="I55" s="71" t="s">
        <v>417</v>
      </c>
      <c r="J55" s="124" t="s">
        <v>579</v>
      </c>
      <c r="K55" s="71" t="s">
        <v>131</v>
      </c>
      <c r="L55" s="71" t="s">
        <v>1069</v>
      </c>
      <c r="M55" s="71" t="s">
        <v>1430</v>
      </c>
      <c r="N55" s="71" t="s">
        <v>1070</v>
      </c>
      <c r="O55" s="71" t="s">
        <v>1431</v>
      </c>
      <c r="P55" s="125">
        <v>421918249159</v>
      </c>
    </row>
    <row r="56" spans="1:16">
      <c r="A56" s="124" t="s">
        <v>1432</v>
      </c>
      <c r="B56" s="71" t="s">
        <v>14</v>
      </c>
      <c r="C56" s="71" t="s">
        <v>1068</v>
      </c>
      <c r="D56" s="71" t="s">
        <v>1216</v>
      </c>
      <c r="E56" s="71" t="s">
        <v>447</v>
      </c>
      <c r="F56" s="71" t="s">
        <v>396</v>
      </c>
      <c r="G56" s="71" t="s">
        <v>397</v>
      </c>
      <c r="H56" s="71" t="s">
        <v>399</v>
      </c>
      <c r="I56" s="71" t="s">
        <v>398</v>
      </c>
      <c r="J56" s="124" t="s">
        <v>580</v>
      </c>
      <c r="K56" s="71" t="s">
        <v>581</v>
      </c>
      <c r="L56" s="71" t="s">
        <v>582</v>
      </c>
      <c r="M56" s="71" t="s">
        <v>583</v>
      </c>
      <c r="N56" s="71" t="s">
        <v>22</v>
      </c>
      <c r="O56" s="71" t="s">
        <v>583</v>
      </c>
      <c r="P56" s="125">
        <v>421917271277</v>
      </c>
    </row>
    <row r="57" spans="1:16">
      <c r="A57" s="124" t="s">
        <v>1433</v>
      </c>
      <c r="B57" s="71" t="s">
        <v>14</v>
      </c>
      <c r="C57" s="71" t="s">
        <v>132</v>
      </c>
      <c r="D57" s="71" t="s">
        <v>1217</v>
      </c>
      <c r="E57" s="71" t="s">
        <v>322</v>
      </c>
      <c r="F57" s="71" t="s">
        <v>396</v>
      </c>
      <c r="G57" s="71" t="s">
        <v>133</v>
      </c>
      <c r="H57" s="71" t="s">
        <v>324</v>
      </c>
      <c r="I57" s="71" t="s">
        <v>323</v>
      </c>
      <c r="J57" s="124" t="s">
        <v>584</v>
      </c>
      <c r="K57" s="71" t="s">
        <v>1434</v>
      </c>
      <c r="L57" s="71" t="s">
        <v>1435</v>
      </c>
      <c r="M57" s="71" t="s">
        <v>1071</v>
      </c>
      <c r="N57" s="71" t="s">
        <v>22</v>
      </c>
      <c r="O57" s="71" t="s">
        <v>1071</v>
      </c>
      <c r="P57" s="125">
        <v>421903417747</v>
      </c>
    </row>
    <row r="58" spans="1:16">
      <c r="A58" s="124" t="s">
        <v>1436</v>
      </c>
      <c r="B58" s="71" t="s">
        <v>14</v>
      </c>
      <c r="C58" s="71" t="s">
        <v>134</v>
      </c>
      <c r="D58" s="71" t="s">
        <v>1218</v>
      </c>
      <c r="E58" s="71" t="s">
        <v>378</v>
      </c>
      <c r="F58" s="71" t="s">
        <v>396</v>
      </c>
      <c r="G58" s="71" t="s">
        <v>397</v>
      </c>
      <c r="H58" s="71" t="s">
        <v>399</v>
      </c>
      <c r="I58" s="71" t="s">
        <v>398</v>
      </c>
      <c r="J58" s="124" t="s">
        <v>585</v>
      </c>
      <c r="K58" s="71" t="s">
        <v>135</v>
      </c>
      <c r="L58" s="71" t="s">
        <v>136</v>
      </c>
      <c r="M58" s="71" t="s">
        <v>586</v>
      </c>
      <c r="N58" s="71" t="s">
        <v>18</v>
      </c>
      <c r="O58" s="71" t="s">
        <v>587</v>
      </c>
      <c r="P58" s="125">
        <v>421905650170</v>
      </c>
    </row>
    <row r="59" spans="1:16">
      <c r="A59" s="124" t="s">
        <v>1437</v>
      </c>
      <c r="B59" s="71" t="s">
        <v>14</v>
      </c>
      <c r="C59" s="71" t="s">
        <v>137</v>
      </c>
      <c r="D59" s="71" t="s">
        <v>1219</v>
      </c>
      <c r="E59" s="71" t="s">
        <v>325</v>
      </c>
      <c r="F59" s="71" t="s">
        <v>396</v>
      </c>
      <c r="G59" s="71" t="s">
        <v>326</v>
      </c>
      <c r="H59" s="71" t="s">
        <v>328</v>
      </c>
      <c r="I59" s="71" t="s">
        <v>327</v>
      </c>
      <c r="J59" s="124" t="s">
        <v>588</v>
      </c>
      <c r="K59" s="71" t="s">
        <v>138</v>
      </c>
      <c r="L59" s="71" t="s">
        <v>139</v>
      </c>
      <c r="M59" s="71" t="s">
        <v>140</v>
      </c>
      <c r="N59" s="71" t="s">
        <v>22</v>
      </c>
      <c r="O59" s="71" t="s">
        <v>141</v>
      </c>
      <c r="P59" s="125">
        <v>421905601243</v>
      </c>
    </row>
    <row r="60" spans="1:16">
      <c r="A60" s="124" t="s">
        <v>1438</v>
      </c>
      <c r="B60" s="71" t="s">
        <v>14</v>
      </c>
      <c r="C60" s="71" t="s">
        <v>142</v>
      </c>
      <c r="D60" s="71" t="s">
        <v>1220</v>
      </c>
      <c r="E60" s="71" t="s">
        <v>332</v>
      </c>
      <c r="F60" s="71" t="s">
        <v>396</v>
      </c>
      <c r="G60" s="71" t="s">
        <v>397</v>
      </c>
      <c r="H60" s="71" t="s">
        <v>399</v>
      </c>
      <c r="I60" s="71" t="s">
        <v>398</v>
      </c>
      <c r="J60" s="124" t="s">
        <v>1014</v>
      </c>
      <c r="K60" s="71" t="s">
        <v>143</v>
      </c>
      <c r="L60" s="71" t="s">
        <v>1439</v>
      </c>
      <c r="M60" s="71" t="s">
        <v>144</v>
      </c>
      <c r="N60" s="71" t="s">
        <v>22</v>
      </c>
      <c r="O60" s="71" t="s">
        <v>145</v>
      </c>
      <c r="P60" s="125">
        <v>421905462372</v>
      </c>
    </row>
    <row r="61" spans="1:16">
      <c r="A61" s="124" t="s">
        <v>1440</v>
      </c>
      <c r="B61" s="71" t="s">
        <v>14</v>
      </c>
      <c r="C61" s="71" t="s">
        <v>146</v>
      </c>
      <c r="D61" s="71" t="s">
        <v>1221</v>
      </c>
      <c r="E61" s="71" t="s">
        <v>333</v>
      </c>
      <c r="F61" s="71" t="s">
        <v>396</v>
      </c>
      <c r="G61" s="71" t="s">
        <v>397</v>
      </c>
      <c r="H61" s="71" t="s">
        <v>399</v>
      </c>
      <c r="I61" s="71" t="s">
        <v>398</v>
      </c>
      <c r="J61" s="124" t="s">
        <v>589</v>
      </c>
      <c r="K61" s="71" t="s">
        <v>147</v>
      </c>
      <c r="L61" s="71" t="s">
        <v>148</v>
      </c>
      <c r="M61" s="71" t="s">
        <v>149</v>
      </c>
      <c r="N61" s="71" t="s">
        <v>18</v>
      </c>
      <c r="O61" s="71" t="s">
        <v>590</v>
      </c>
      <c r="P61" s="125">
        <v>421903636503</v>
      </c>
    </row>
    <row r="62" spans="1:16">
      <c r="A62" s="124" t="s">
        <v>1441</v>
      </c>
      <c r="B62" s="71" t="s">
        <v>14</v>
      </c>
      <c r="C62" s="71" t="s">
        <v>1072</v>
      </c>
      <c r="D62" s="71" t="s">
        <v>1222</v>
      </c>
      <c r="E62" s="71" t="s">
        <v>379</v>
      </c>
      <c r="F62" s="71" t="s">
        <v>396</v>
      </c>
      <c r="G62" s="71" t="s">
        <v>397</v>
      </c>
      <c r="H62" s="71" t="s">
        <v>399</v>
      </c>
      <c r="I62" s="71" t="s">
        <v>398</v>
      </c>
      <c r="J62" s="124" t="s">
        <v>591</v>
      </c>
      <c r="K62" s="71" t="s">
        <v>150</v>
      </c>
      <c r="L62" s="71" t="s">
        <v>151</v>
      </c>
      <c r="M62" s="71" t="s">
        <v>152</v>
      </c>
      <c r="N62" s="71" t="s">
        <v>22</v>
      </c>
      <c r="O62" s="71" t="s">
        <v>152</v>
      </c>
      <c r="P62" s="125">
        <v>421905620679</v>
      </c>
    </row>
    <row r="63" spans="1:16">
      <c r="A63" s="124" t="s">
        <v>1442</v>
      </c>
      <c r="B63" s="71" t="s">
        <v>14</v>
      </c>
      <c r="C63" s="71" t="s">
        <v>1072</v>
      </c>
      <c r="D63" s="71" t="s">
        <v>1223</v>
      </c>
      <c r="E63" s="71" t="s">
        <v>409</v>
      </c>
      <c r="F63" s="71" t="s">
        <v>396</v>
      </c>
      <c r="G63" s="71" t="s">
        <v>397</v>
      </c>
      <c r="H63" s="71" t="s">
        <v>399</v>
      </c>
      <c r="I63" s="71" t="s">
        <v>398</v>
      </c>
      <c r="J63" s="124" t="s">
        <v>592</v>
      </c>
      <c r="K63" s="71" t="s">
        <v>153</v>
      </c>
      <c r="L63" s="71" t="s">
        <v>154</v>
      </c>
      <c r="M63" s="71" t="s">
        <v>155</v>
      </c>
      <c r="N63" s="71" t="s">
        <v>22</v>
      </c>
      <c r="O63" s="71" t="s">
        <v>1443</v>
      </c>
      <c r="P63" s="125">
        <v>421903666390</v>
      </c>
    </row>
    <row r="64" spans="1:16">
      <c r="A64" s="124" t="s">
        <v>1444</v>
      </c>
      <c r="B64" s="71" t="s">
        <v>14</v>
      </c>
      <c r="C64" s="71" t="s">
        <v>156</v>
      </c>
      <c r="D64" s="71" t="s">
        <v>1224</v>
      </c>
      <c r="E64" s="71" t="s">
        <v>334</v>
      </c>
      <c r="F64" s="71" t="s">
        <v>396</v>
      </c>
      <c r="G64" s="71" t="s">
        <v>1445</v>
      </c>
      <c r="H64" s="71" t="s">
        <v>408</v>
      </c>
      <c r="I64" s="71" t="s">
        <v>287</v>
      </c>
      <c r="J64" s="124" t="s">
        <v>1446</v>
      </c>
      <c r="K64" s="71" t="s">
        <v>157</v>
      </c>
      <c r="L64" s="71" t="s">
        <v>1225</v>
      </c>
      <c r="M64" s="71" t="s">
        <v>158</v>
      </c>
      <c r="N64" s="71" t="s">
        <v>22</v>
      </c>
      <c r="O64" s="71" t="s">
        <v>159</v>
      </c>
      <c r="P64" s="125">
        <v>421918737877</v>
      </c>
    </row>
    <row r="65" spans="1:17">
      <c r="A65" s="124" t="s">
        <v>1447</v>
      </c>
      <c r="B65" s="71" t="s">
        <v>14</v>
      </c>
      <c r="C65" s="71" t="s">
        <v>160</v>
      </c>
      <c r="D65" s="71" t="s">
        <v>1226</v>
      </c>
      <c r="E65" s="71" t="s">
        <v>407</v>
      </c>
      <c r="F65" s="71" t="s">
        <v>396</v>
      </c>
      <c r="G65" s="71" t="s">
        <v>397</v>
      </c>
      <c r="H65" s="71" t="s">
        <v>399</v>
      </c>
      <c r="I65" s="71" t="s">
        <v>398</v>
      </c>
      <c r="J65" s="124" t="s">
        <v>593</v>
      </c>
      <c r="K65" s="71" t="s">
        <v>161</v>
      </c>
      <c r="L65" s="71" t="s">
        <v>162</v>
      </c>
      <c r="M65" s="71" t="s">
        <v>163</v>
      </c>
      <c r="N65" s="71" t="s">
        <v>18</v>
      </c>
      <c r="O65" s="71" t="s">
        <v>1073</v>
      </c>
      <c r="P65" s="125">
        <v>421910928292</v>
      </c>
    </row>
    <row r="66" spans="1:17">
      <c r="A66" s="124" t="s">
        <v>1448</v>
      </c>
      <c r="B66" s="71" t="s">
        <v>14</v>
      </c>
      <c r="C66" s="71" t="s">
        <v>164</v>
      </c>
      <c r="D66" s="71" t="s">
        <v>1227</v>
      </c>
      <c r="E66" s="71" t="s">
        <v>335</v>
      </c>
      <c r="F66" s="71" t="s">
        <v>396</v>
      </c>
      <c r="G66" s="71" t="s">
        <v>594</v>
      </c>
      <c r="H66" s="71" t="s">
        <v>595</v>
      </c>
      <c r="I66" s="71" t="s">
        <v>596</v>
      </c>
      <c r="J66" s="124" t="s">
        <v>597</v>
      </c>
      <c r="K66" s="71" t="s">
        <v>165</v>
      </c>
      <c r="L66" s="71" t="s">
        <v>166</v>
      </c>
      <c r="M66" s="71" t="s">
        <v>167</v>
      </c>
      <c r="N66" s="71" t="s">
        <v>22</v>
      </c>
      <c r="O66" s="71" t="s">
        <v>168</v>
      </c>
      <c r="P66" s="125">
        <v>421911880779</v>
      </c>
    </row>
    <row r="67" spans="1:17">
      <c r="A67" s="124" t="s">
        <v>1449</v>
      </c>
      <c r="B67" s="71" t="s">
        <v>14</v>
      </c>
      <c r="C67" s="71" t="s">
        <v>169</v>
      </c>
      <c r="D67" s="71" t="s">
        <v>1228</v>
      </c>
      <c r="E67" s="71" t="s">
        <v>336</v>
      </c>
      <c r="F67" s="71" t="s">
        <v>396</v>
      </c>
      <c r="G67" s="71" t="s">
        <v>1450</v>
      </c>
      <c r="H67" s="71" t="s">
        <v>1451</v>
      </c>
      <c r="I67" s="71" t="s">
        <v>1452</v>
      </c>
      <c r="J67" s="124" t="s">
        <v>1453</v>
      </c>
      <c r="K67" s="71" t="s">
        <v>170</v>
      </c>
      <c r="L67" s="71" t="s">
        <v>1454</v>
      </c>
      <c r="M67" s="71" t="s">
        <v>1455</v>
      </c>
      <c r="N67" s="71" t="s">
        <v>22</v>
      </c>
      <c r="O67" s="71" t="s">
        <v>1455</v>
      </c>
      <c r="P67" s="125">
        <v>421905594658</v>
      </c>
    </row>
    <row r="68" spans="1:17">
      <c r="A68" s="124" t="s">
        <v>1456</v>
      </c>
      <c r="B68" s="71" t="s">
        <v>14</v>
      </c>
      <c r="C68" s="71" t="s">
        <v>171</v>
      </c>
      <c r="D68" s="71" t="s">
        <v>1229</v>
      </c>
      <c r="E68" s="71" t="s">
        <v>337</v>
      </c>
      <c r="F68" s="71" t="s">
        <v>396</v>
      </c>
      <c r="G68" s="71" t="s">
        <v>1074</v>
      </c>
      <c r="H68" s="71" t="s">
        <v>1075</v>
      </c>
      <c r="I68" s="71" t="s">
        <v>1076</v>
      </c>
      <c r="J68" s="124" t="s">
        <v>598</v>
      </c>
      <c r="K68" s="71" t="s">
        <v>172</v>
      </c>
      <c r="L68" s="71" t="s">
        <v>173</v>
      </c>
      <c r="M68" s="71" t="s">
        <v>174</v>
      </c>
      <c r="N68" s="71" t="s">
        <v>22</v>
      </c>
      <c r="O68" s="71" t="s">
        <v>174</v>
      </c>
      <c r="P68" s="125">
        <v>421905533719</v>
      </c>
    </row>
    <row r="69" spans="1:17">
      <c r="A69" s="124" t="s">
        <v>1457</v>
      </c>
      <c r="B69" s="71" t="s">
        <v>14</v>
      </c>
      <c r="C69" s="71" t="s">
        <v>1458</v>
      </c>
      <c r="D69" s="71" t="s">
        <v>1459</v>
      </c>
      <c r="E69" s="71" t="s">
        <v>1460</v>
      </c>
      <c r="F69" s="71" t="s">
        <v>396</v>
      </c>
      <c r="G69" s="71" t="s">
        <v>1461</v>
      </c>
      <c r="H69" s="71" t="s">
        <v>408</v>
      </c>
      <c r="I69" s="71" t="s">
        <v>1462</v>
      </c>
      <c r="J69" s="124" t="s">
        <v>1463</v>
      </c>
      <c r="K69" s="71" t="s">
        <v>1464</v>
      </c>
      <c r="L69" s="71" t="s">
        <v>1465</v>
      </c>
      <c r="M69" s="71" t="s">
        <v>1466</v>
      </c>
      <c r="N69" s="71" t="s">
        <v>22</v>
      </c>
      <c r="O69" s="71" t="s">
        <v>1467</v>
      </c>
      <c r="P69" s="125">
        <v>421911787837</v>
      </c>
    </row>
    <row r="70" spans="1:17" s="37" customFormat="1">
      <c r="A70" s="124" t="s">
        <v>1468</v>
      </c>
      <c r="B70" s="71" t="s">
        <v>14</v>
      </c>
      <c r="C70" s="71" t="s">
        <v>1077</v>
      </c>
      <c r="D70" s="71" t="s">
        <v>1230</v>
      </c>
      <c r="E70" s="71" t="s">
        <v>339</v>
      </c>
      <c r="F70" s="71" t="s">
        <v>396</v>
      </c>
      <c r="G70" s="71" t="s">
        <v>1469</v>
      </c>
      <c r="H70" s="71" t="s">
        <v>319</v>
      </c>
      <c r="I70" s="71" t="s">
        <v>340</v>
      </c>
      <c r="J70" s="124" t="s">
        <v>599</v>
      </c>
      <c r="K70" s="71" t="s">
        <v>175</v>
      </c>
      <c r="L70" s="71" t="s">
        <v>176</v>
      </c>
      <c r="M70" s="71" t="s">
        <v>1078</v>
      </c>
      <c r="N70" s="71" t="s">
        <v>177</v>
      </c>
      <c r="O70" s="71" t="s">
        <v>1079</v>
      </c>
      <c r="P70" s="125">
        <v>421918711548</v>
      </c>
      <c r="Q70" s="35"/>
    </row>
    <row r="71" spans="1:17" s="37" customFormat="1">
      <c r="A71" s="124" t="s">
        <v>1470</v>
      </c>
      <c r="B71" s="71" t="s">
        <v>14</v>
      </c>
      <c r="C71" s="71" t="s">
        <v>1080</v>
      </c>
      <c r="D71" s="71" t="s">
        <v>1231</v>
      </c>
      <c r="E71" s="71" t="s">
        <v>341</v>
      </c>
      <c r="F71" s="71" t="s">
        <v>396</v>
      </c>
      <c r="G71" s="71" t="s">
        <v>342</v>
      </c>
      <c r="H71" s="71" t="s">
        <v>1471</v>
      </c>
      <c r="I71" s="71" t="s">
        <v>343</v>
      </c>
      <c r="J71" s="124" t="s">
        <v>600</v>
      </c>
      <c r="K71" s="71" t="s">
        <v>178</v>
      </c>
      <c r="L71" s="71" t="s">
        <v>179</v>
      </c>
      <c r="M71" s="71" t="s">
        <v>180</v>
      </c>
      <c r="N71" s="71" t="s">
        <v>22</v>
      </c>
      <c r="O71" s="71" t="s">
        <v>180</v>
      </c>
      <c r="P71" s="125">
        <v>421905235472</v>
      </c>
      <c r="Q71" s="35"/>
    </row>
    <row r="72" spans="1:17" s="37" customFormat="1">
      <c r="A72" s="124" t="s">
        <v>1472</v>
      </c>
      <c r="B72" s="71" t="s">
        <v>14</v>
      </c>
      <c r="C72" s="71" t="s">
        <v>181</v>
      </c>
      <c r="D72" s="71" t="s">
        <v>1232</v>
      </c>
      <c r="E72" s="71" t="s">
        <v>383</v>
      </c>
      <c r="F72" s="71" t="s">
        <v>396</v>
      </c>
      <c r="G72" s="71" t="s">
        <v>384</v>
      </c>
      <c r="H72" s="71" t="s">
        <v>377</v>
      </c>
      <c r="I72" s="71" t="s">
        <v>376</v>
      </c>
      <c r="J72" s="124" t="s">
        <v>601</v>
      </c>
      <c r="K72" s="71" t="s">
        <v>182</v>
      </c>
      <c r="L72" s="71" t="s">
        <v>183</v>
      </c>
      <c r="M72" s="71" t="s">
        <v>1081</v>
      </c>
      <c r="N72" s="71" t="s">
        <v>18</v>
      </c>
      <c r="O72" s="71" t="s">
        <v>1082</v>
      </c>
      <c r="P72" s="125">
        <v>421905970041</v>
      </c>
      <c r="Q72" s="35"/>
    </row>
    <row r="73" spans="1:17" s="37" customFormat="1">
      <c r="A73" s="124" t="s">
        <v>1473</v>
      </c>
      <c r="B73" s="71" t="s">
        <v>14</v>
      </c>
      <c r="C73" s="71" t="s">
        <v>184</v>
      </c>
      <c r="D73" s="71" t="s">
        <v>1233</v>
      </c>
      <c r="E73" s="71" t="s">
        <v>391</v>
      </c>
      <c r="F73" s="71" t="s">
        <v>396</v>
      </c>
      <c r="G73" s="71" t="s">
        <v>1083</v>
      </c>
      <c r="H73" s="71" t="s">
        <v>1084</v>
      </c>
      <c r="I73" s="71" t="s">
        <v>1085</v>
      </c>
      <c r="J73" s="124" t="s">
        <v>602</v>
      </c>
      <c r="K73" s="71" t="s">
        <v>1474</v>
      </c>
      <c r="L73" s="71" t="s">
        <v>1086</v>
      </c>
      <c r="M73" s="71" t="s">
        <v>1087</v>
      </c>
      <c r="N73" s="71" t="s">
        <v>22</v>
      </c>
      <c r="O73" s="71" t="s">
        <v>1475</v>
      </c>
      <c r="P73" s="125">
        <v>421915156717</v>
      </c>
      <c r="Q73" s="35"/>
    </row>
    <row r="74" spans="1:17" s="37" customFormat="1">
      <c r="A74" s="124" t="s">
        <v>1476</v>
      </c>
      <c r="B74" s="71" t="s">
        <v>14</v>
      </c>
      <c r="C74" s="71" t="s">
        <v>1477</v>
      </c>
      <c r="D74" s="71" t="s">
        <v>1478</v>
      </c>
      <c r="E74" s="71" t="s">
        <v>411</v>
      </c>
      <c r="F74" s="71" t="s">
        <v>396</v>
      </c>
      <c r="G74" s="71" t="s">
        <v>397</v>
      </c>
      <c r="H74" s="71" t="s">
        <v>399</v>
      </c>
      <c r="I74" s="71" t="s">
        <v>398</v>
      </c>
      <c r="J74" s="124" t="s">
        <v>604</v>
      </c>
      <c r="K74" s="71" t="s">
        <v>186</v>
      </c>
      <c r="L74" s="71" t="s">
        <v>187</v>
      </c>
      <c r="M74" s="71" t="s">
        <v>188</v>
      </c>
      <c r="N74" s="71" t="s">
        <v>22</v>
      </c>
      <c r="O74" s="71" t="s">
        <v>188</v>
      </c>
      <c r="P74" s="125">
        <v>421905590225</v>
      </c>
      <c r="Q74" s="35"/>
    </row>
    <row r="75" spans="1:17" s="38" customFormat="1">
      <c r="A75" s="124" t="s">
        <v>1479</v>
      </c>
      <c r="B75" s="71" t="s">
        <v>14</v>
      </c>
      <c r="C75" s="71" t="s">
        <v>189</v>
      </c>
      <c r="D75" s="71" t="s">
        <v>1234</v>
      </c>
      <c r="E75" s="71" t="s">
        <v>282</v>
      </c>
      <c r="F75" s="71" t="s">
        <v>396</v>
      </c>
      <c r="G75" s="71" t="s">
        <v>283</v>
      </c>
      <c r="H75" s="71" t="s">
        <v>399</v>
      </c>
      <c r="I75" s="71" t="s">
        <v>284</v>
      </c>
      <c r="J75" s="124" t="s">
        <v>605</v>
      </c>
      <c r="K75" s="71" t="s">
        <v>190</v>
      </c>
      <c r="L75" s="71" t="s">
        <v>191</v>
      </c>
      <c r="M75" s="71" t="s">
        <v>1480</v>
      </c>
      <c r="N75" s="71" t="s">
        <v>18</v>
      </c>
      <c r="O75" s="71" t="s">
        <v>1481</v>
      </c>
      <c r="P75" s="125">
        <v>421244884042</v>
      </c>
      <c r="Q75" s="35"/>
    </row>
    <row r="76" spans="1:17">
      <c r="A76" s="124" t="s">
        <v>1482</v>
      </c>
      <c r="B76" s="71" t="s">
        <v>14</v>
      </c>
      <c r="C76" s="71" t="s">
        <v>192</v>
      </c>
      <c r="D76" s="71" t="s">
        <v>1235</v>
      </c>
      <c r="E76" s="71" t="s">
        <v>285</v>
      </c>
      <c r="F76" s="71" t="s">
        <v>396</v>
      </c>
      <c r="G76" s="71" t="s">
        <v>286</v>
      </c>
      <c r="H76" s="71" t="s">
        <v>408</v>
      </c>
      <c r="I76" s="71" t="s">
        <v>287</v>
      </c>
      <c r="J76" s="124" t="s">
        <v>606</v>
      </c>
      <c r="K76" s="71" t="s">
        <v>193</v>
      </c>
      <c r="L76" s="71" t="s">
        <v>194</v>
      </c>
      <c r="M76" s="71" t="s">
        <v>195</v>
      </c>
      <c r="N76" s="71" t="s">
        <v>22</v>
      </c>
      <c r="O76" s="71" t="s">
        <v>1088</v>
      </c>
      <c r="P76" s="125">
        <v>421905431727</v>
      </c>
    </row>
    <row r="77" spans="1:17">
      <c r="A77" s="124" t="s">
        <v>1483</v>
      </c>
      <c r="B77" s="71" t="s">
        <v>14</v>
      </c>
      <c r="C77" s="71" t="s">
        <v>196</v>
      </c>
      <c r="D77" s="71" t="s">
        <v>1236</v>
      </c>
      <c r="E77" s="71" t="s">
        <v>412</v>
      </c>
      <c r="F77" s="71" t="s">
        <v>396</v>
      </c>
      <c r="G77" s="71" t="s">
        <v>397</v>
      </c>
      <c r="H77" s="71" t="s">
        <v>399</v>
      </c>
      <c r="I77" s="71" t="s">
        <v>398</v>
      </c>
      <c r="J77" s="124" t="s">
        <v>607</v>
      </c>
      <c r="K77" s="71" t="s">
        <v>197</v>
      </c>
      <c r="L77" s="71" t="s">
        <v>198</v>
      </c>
      <c r="M77" s="71" t="s">
        <v>1237</v>
      </c>
      <c r="N77" s="71" t="s">
        <v>22</v>
      </c>
      <c r="O77" s="71" t="s">
        <v>1484</v>
      </c>
      <c r="P77" s="125">
        <v>421903363993</v>
      </c>
    </row>
    <row r="78" spans="1:17">
      <c r="A78" s="124" t="s">
        <v>1485</v>
      </c>
      <c r="B78" s="71" t="s">
        <v>14</v>
      </c>
      <c r="C78" s="71" t="s">
        <v>199</v>
      </c>
      <c r="D78" s="71" t="s">
        <v>1238</v>
      </c>
      <c r="E78" s="71" t="s">
        <v>288</v>
      </c>
      <c r="F78" s="71" t="s">
        <v>396</v>
      </c>
      <c r="G78" s="71" t="s">
        <v>272</v>
      </c>
      <c r="H78" s="71" t="s">
        <v>399</v>
      </c>
      <c r="I78" s="71" t="s">
        <v>362</v>
      </c>
      <c r="J78" s="124" t="s">
        <v>608</v>
      </c>
      <c r="K78" s="71" t="s">
        <v>200</v>
      </c>
      <c r="L78" s="71" t="s">
        <v>201</v>
      </c>
      <c r="M78" s="71" t="s">
        <v>202</v>
      </c>
      <c r="N78" s="71" t="s">
        <v>22</v>
      </c>
      <c r="O78" s="71" t="s">
        <v>609</v>
      </c>
      <c r="P78" s="125">
        <v>421903740961</v>
      </c>
    </row>
    <row r="79" spans="1:17">
      <c r="A79" s="124" t="s">
        <v>1486</v>
      </c>
      <c r="B79" s="71" t="s">
        <v>14</v>
      </c>
      <c r="C79" s="71" t="s">
        <v>610</v>
      </c>
      <c r="D79" s="71" t="s">
        <v>1239</v>
      </c>
      <c r="E79" s="71" t="s">
        <v>448</v>
      </c>
      <c r="F79" s="71" t="s">
        <v>396</v>
      </c>
      <c r="G79" s="71" t="s">
        <v>611</v>
      </c>
      <c r="H79" s="71" t="s">
        <v>289</v>
      </c>
      <c r="I79" s="71" t="s">
        <v>413</v>
      </c>
      <c r="J79" s="124" t="s">
        <v>612</v>
      </c>
      <c r="K79" s="71" t="s">
        <v>613</v>
      </c>
      <c r="L79" s="71" t="s">
        <v>614</v>
      </c>
      <c r="M79" s="71" t="s">
        <v>615</v>
      </c>
      <c r="N79" s="71" t="s">
        <v>18</v>
      </c>
      <c r="O79" s="71" t="s">
        <v>615</v>
      </c>
      <c r="P79" s="125">
        <v>421905700790</v>
      </c>
    </row>
    <row r="80" spans="1:17">
      <c r="A80" s="124" t="s">
        <v>1487</v>
      </c>
      <c r="B80" s="71" t="s">
        <v>14</v>
      </c>
      <c r="C80" s="71" t="s">
        <v>1089</v>
      </c>
      <c r="D80" s="71" t="s">
        <v>1240</v>
      </c>
      <c r="E80" s="71" t="s">
        <v>617</v>
      </c>
      <c r="F80" s="71" t="s">
        <v>396</v>
      </c>
      <c r="G80" s="71" t="s">
        <v>397</v>
      </c>
      <c r="H80" s="71" t="s">
        <v>399</v>
      </c>
      <c r="I80" s="71" t="s">
        <v>398</v>
      </c>
      <c r="J80" s="124" t="s">
        <v>618</v>
      </c>
      <c r="K80" s="71" t="s">
        <v>1488</v>
      </c>
      <c r="L80" s="71" t="s">
        <v>206</v>
      </c>
      <c r="M80" s="71" t="s">
        <v>207</v>
      </c>
      <c r="N80" s="71" t="s">
        <v>22</v>
      </c>
      <c r="O80" s="71" t="s">
        <v>1489</v>
      </c>
      <c r="P80" s="125">
        <v>421902901640</v>
      </c>
    </row>
    <row r="81" spans="1:16">
      <c r="A81" s="124" t="s">
        <v>1490</v>
      </c>
      <c r="B81" s="71" t="s">
        <v>14</v>
      </c>
      <c r="C81" s="71" t="s">
        <v>1089</v>
      </c>
      <c r="D81" s="71" t="s">
        <v>1241</v>
      </c>
      <c r="E81" s="71" t="s">
        <v>428</v>
      </c>
      <c r="F81" s="71" t="s">
        <v>396</v>
      </c>
      <c r="G81" s="71" t="s">
        <v>1491</v>
      </c>
      <c r="H81" s="71" t="s">
        <v>1242</v>
      </c>
      <c r="I81" s="71" t="s">
        <v>1243</v>
      </c>
      <c r="J81" s="124" t="s">
        <v>616</v>
      </c>
      <c r="K81" s="71" t="s">
        <v>203</v>
      </c>
      <c r="L81" s="71" t="s">
        <v>204</v>
      </c>
      <c r="M81" s="71" t="s">
        <v>205</v>
      </c>
      <c r="N81" s="71" t="s">
        <v>22</v>
      </c>
      <c r="O81" s="71" t="s">
        <v>205</v>
      </c>
      <c r="P81" s="125">
        <v>421908553335</v>
      </c>
    </row>
    <row r="82" spans="1:16">
      <c r="A82" s="124" t="s">
        <v>1492</v>
      </c>
      <c r="B82" s="71" t="s">
        <v>14</v>
      </c>
      <c r="C82" s="71" t="s">
        <v>208</v>
      </c>
      <c r="D82" s="71" t="s">
        <v>1493</v>
      </c>
      <c r="E82" s="71" t="s">
        <v>1494</v>
      </c>
      <c r="F82" s="71" t="s">
        <v>396</v>
      </c>
      <c r="G82" s="71" t="s">
        <v>397</v>
      </c>
      <c r="H82" s="71" t="s">
        <v>399</v>
      </c>
      <c r="I82" s="71" t="s">
        <v>398</v>
      </c>
      <c r="J82" s="124" t="s">
        <v>621</v>
      </c>
      <c r="K82" s="71" t="s">
        <v>212</v>
      </c>
      <c r="L82" s="71" t="s">
        <v>213</v>
      </c>
      <c r="M82" s="71" t="s">
        <v>214</v>
      </c>
      <c r="N82" s="71" t="s">
        <v>22</v>
      </c>
      <c r="O82" s="71" t="s">
        <v>214</v>
      </c>
      <c r="P82" s="125">
        <v>421903212078</v>
      </c>
    </row>
    <row r="83" spans="1:16">
      <c r="A83" s="124" t="s">
        <v>1495</v>
      </c>
      <c r="B83" s="71" t="s">
        <v>14</v>
      </c>
      <c r="C83" s="71" t="s">
        <v>208</v>
      </c>
      <c r="D83" s="71" t="s">
        <v>1244</v>
      </c>
      <c r="E83" s="71" t="s">
        <v>414</v>
      </c>
      <c r="F83" s="71" t="s">
        <v>396</v>
      </c>
      <c r="G83" s="71" t="s">
        <v>619</v>
      </c>
      <c r="H83" s="71" t="s">
        <v>399</v>
      </c>
      <c r="I83" s="71" t="s">
        <v>550</v>
      </c>
      <c r="J83" s="124" t="s">
        <v>620</v>
      </c>
      <c r="K83" s="71" t="s">
        <v>209</v>
      </c>
      <c r="L83" s="71" t="s">
        <v>210</v>
      </c>
      <c r="M83" s="71" t="s">
        <v>1496</v>
      </c>
      <c r="N83" s="71" t="s">
        <v>22</v>
      </c>
      <c r="O83" s="71" t="s">
        <v>211</v>
      </c>
      <c r="P83" s="125">
        <v>421915949727</v>
      </c>
    </row>
    <row r="84" spans="1:16">
      <c r="A84" s="124" t="s">
        <v>1497</v>
      </c>
      <c r="B84" s="71" t="s">
        <v>14</v>
      </c>
      <c r="C84" s="71" t="s">
        <v>215</v>
      </c>
      <c r="D84" s="71" t="s">
        <v>1245</v>
      </c>
      <c r="E84" s="71" t="s">
        <v>290</v>
      </c>
      <c r="F84" s="71" t="s">
        <v>396</v>
      </c>
      <c r="G84" s="71" t="s">
        <v>291</v>
      </c>
      <c r="H84" s="71" t="s">
        <v>399</v>
      </c>
      <c r="I84" s="71" t="s">
        <v>292</v>
      </c>
      <c r="J84" s="124" t="s">
        <v>622</v>
      </c>
      <c r="K84" s="71" t="s">
        <v>216</v>
      </c>
      <c r="L84" s="71" t="s">
        <v>217</v>
      </c>
      <c r="M84" s="71" t="s">
        <v>218</v>
      </c>
      <c r="N84" s="71" t="s">
        <v>22</v>
      </c>
      <c r="O84" s="71" t="s">
        <v>1090</v>
      </c>
      <c r="P84" s="125">
        <v>421904700522</v>
      </c>
    </row>
    <row r="85" spans="1:16">
      <c r="A85" s="124" t="s">
        <v>1498</v>
      </c>
      <c r="B85" s="71" t="s">
        <v>14</v>
      </c>
      <c r="C85" s="71" t="s">
        <v>219</v>
      </c>
      <c r="D85" s="71" t="s">
        <v>1246</v>
      </c>
      <c r="E85" s="71" t="s">
        <v>293</v>
      </c>
      <c r="F85" s="71" t="s">
        <v>396</v>
      </c>
      <c r="G85" s="71" t="s">
        <v>397</v>
      </c>
      <c r="H85" s="71" t="s">
        <v>399</v>
      </c>
      <c r="I85" s="71" t="s">
        <v>398</v>
      </c>
      <c r="J85" s="124" t="s">
        <v>623</v>
      </c>
      <c r="K85" s="71" t="s">
        <v>220</v>
      </c>
      <c r="L85" s="71" t="s">
        <v>624</v>
      </c>
      <c r="M85" s="71" t="s">
        <v>221</v>
      </c>
      <c r="N85" s="71" t="s">
        <v>22</v>
      </c>
      <c r="O85" s="71" t="s">
        <v>221</v>
      </c>
      <c r="P85" s="125">
        <v>421905648349</v>
      </c>
    </row>
    <row r="86" spans="1:16">
      <c r="A86" s="124" t="s">
        <v>1499</v>
      </c>
      <c r="B86" s="71" t="s">
        <v>14</v>
      </c>
      <c r="C86" s="71" t="s">
        <v>222</v>
      </c>
      <c r="D86" s="71" t="s">
        <v>1247</v>
      </c>
      <c r="E86" s="71" t="s">
        <v>294</v>
      </c>
      <c r="F86" s="71" t="s">
        <v>396</v>
      </c>
      <c r="G86" s="71" t="s">
        <v>397</v>
      </c>
      <c r="H86" s="71" t="s">
        <v>399</v>
      </c>
      <c r="I86" s="71" t="s">
        <v>398</v>
      </c>
      <c r="J86" s="124" t="s">
        <v>625</v>
      </c>
      <c r="K86" s="71" t="s">
        <v>223</v>
      </c>
      <c r="L86" s="71" t="s">
        <v>626</v>
      </c>
      <c r="M86" s="71" t="s">
        <v>224</v>
      </c>
      <c r="N86" s="71" t="s">
        <v>18</v>
      </c>
      <c r="O86" s="71" t="s">
        <v>1500</v>
      </c>
      <c r="P86" s="125">
        <v>421908733141</v>
      </c>
    </row>
    <row r="87" spans="1:16">
      <c r="A87" s="124" t="s">
        <v>1501</v>
      </c>
      <c r="B87" s="71" t="s">
        <v>14</v>
      </c>
      <c r="C87" s="71" t="s">
        <v>225</v>
      </c>
      <c r="D87" s="71" t="s">
        <v>1248</v>
      </c>
      <c r="E87" s="71" t="s">
        <v>415</v>
      </c>
      <c r="F87" s="71" t="s">
        <v>396</v>
      </c>
      <c r="G87" s="71" t="s">
        <v>397</v>
      </c>
      <c r="H87" s="71" t="s">
        <v>399</v>
      </c>
      <c r="I87" s="71" t="s">
        <v>398</v>
      </c>
      <c r="J87" s="124" t="s">
        <v>627</v>
      </c>
      <c r="K87" s="71" t="s">
        <v>226</v>
      </c>
      <c r="L87" s="71" t="s">
        <v>227</v>
      </c>
      <c r="M87" s="71" t="s">
        <v>628</v>
      </c>
      <c r="N87" s="71" t="s">
        <v>18</v>
      </c>
      <c r="O87" s="71" t="s">
        <v>228</v>
      </c>
      <c r="P87" s="125">
        <v>421905712830</v>
      </c>
    </row>
    <row r="88" spans="1:16">
      <c r="A88" s="124" t="s">
        <v>1502</v>
      </c>
      <c r="B88" s="71" t="s">
        <v>14</v>
      </c>
      <c r="C88" s="71" t="s">
        <v>229</v>
      </c>
      <c r="D88" s="71" t="s">
        <v>1249</v>
      </c>
      <c r="E88" s="71" t="s">
        <v>416</v>
      </c>
      <c r="F88" s="71" t="s">
        <v>396</v>
      </c>
      <c r="G88" s="71" t="s">
        <v>1250</v>
      </c>
      <c r="H88" s="71" t="s">
        <v>399</v>
      </c>
      <c r="I88" s="71" t="s">
        <v>1251</v>
      </c>
      <c r="J88" s="124" t="s">
        <v>629</v>
      </c>
      <c r="K88" s="71" t="s">
        <v>1503</v>
      </c>
      <c r="L88" s="71" t="s">
        <v>1015</v>
      </c>
      <c r="M88" s="71" t="s">
        <v>230</v>
      </c>
      <c r="N88" s="71" t="s">
        <v>18</v>
      </c>
      <c r="O88" s="71" t="s">
        <v>230</v>
      </c>
      <c r="P88" s="125">
        <v>421903454999</v>
      </c>
    </row>
    <row r="89" spans="1:16">
      <c r="A89" s="124" t="s">
        <v>1504</v>
      </c>
      <c r="B89" s="71" t="s">
        <v>14</v>
      </c>
      <c r="C89" s="71" t="s">
        <v>231</v>
      </c>
      <c r="D89" s="71" t="s">
        <v>1252</v>
      </c>
      <c r="E89" s="71" t="s">
        <v>355</v>
      </c>
      <c r="F89" s="71" t="s">
        <v>396</v>
      </c>
      <c r="G89" s="71" t="s">
        <v>397</v>
      </c>
      <c r="H89" s="71" t="s">
        <v>399</v>
      </c>
      <c r="I89" s="71" t="s">
        <v>398</v>
      </c>
      <c r="J89" s="124" t="s">
        <v>630</v>
      </c>
      <c r="K89" s="71" t="s">
        <v>232</v>
      </c>
      <c r="L89" s="71" t="s">
        <v>233</v>
      </c>
      <c r="M89" s="71" t="s">
        <v>234</v>
      </c>
      <c r="N89" s="71" t="s">
        <v>22</v>
      </c>
      <c r="O89" s="71" t="s">
        <v>235</v>
      </c>
      <c r="P89" s="125">
        <v>421903452459</v>
      </c>
    </row>
    <row r="90" spans="1:16">
      <c r="A90" s="124" t="s">
        <v>1505</v>
      </c>
      <c r="B90" s="71" t="s">
        <v>14</v>
      </c>
      <c r="C90" s="71" t="s">
        <v>236</v>
      </c>
      <c r="D90" s="71" t="s">
        <v>1253</v>
      </c>
      <c r="E90" s="71" t="s">
        <v>295</v>
      </c>
      <c r="F90" s="71" t="s">
        <v>396</v>
      </c>
      <c r="G90" s="71" t="s">
        <v>397</v>
      </c>
      <c r="H90" s="71" t="s">
        <v>399</v>
      </c>
      <c r="I90" s="71" t="s">
        <v>398</v>
      </c>
      <c r="J90" s="124" t="s">
        <v>631</v>
      </c>
      <c r="K90" s="71" t="s">
        <v>237</v>
      </c>
      <c r="L90" s="71" t="s">
        <v>238</v>
      </c>
      <c r="M90" s="71" t="s">
        <v>239</v>
      </c>
      <c r="N90" s="71" t="s">
        <v>18</v>
      </c>
      <c r="O90" s="71" t="s">
        <v>240</v>
      </c>
      <c r="P90" s="125">
        <v>421918030809</v>
      </c>
    </row>
    <row r="91" spans="1:16">
      <c r="A91" s="124" t="s">
        <v>1506</v>
      </c>
      <c r="B91" s="71" t="s">
        <v>14</v>
      </c>
      <c r="C91" s="71" t="s">
        <v>1507</v>
      </c>
      <c r="D91" s="71" t="s">
        <v>1508</v>
      </c>
      <c r="E91" s="71" t="s">
        <v>1509</v>
      </c>
      <c r="F91" s="71" t="s">
        <v>396</v>
      </c>
      <c r="G91" s="71" t="s">
        <v>1510</v>
      </c>
      <c r="H91" s="71" t="s">
        <v>360</v>
      </c>
      <c r="I91" s="71" t="s">
        <v>359</v>
      </c>
      <c r="J91" s="124" t="s">
        <v>1511</v>
      </c>
      <c r="K91" s="71" t="s">
        <v>1512</v>
      </c>
      <c r="L91" s="71" t="s">
        <v>1513</v>
      </c>
      <c r="M91" s="71" t="s">
        <v>1514</v>
      </c>
      <c r="N91" s="71" t="s">
        <v>30</v>
      </c>
      <c r="O91" s="71" t="s">
        <v>1514</v>
      </c>
      <c r="P91" s="125">
        <v>421905948422</v>
      </c>
    </row>
    <row r="92" spans="1:16">
      <c r="A92" s="124" t="s">
        <v>1515</v>
      </c>
      <c r="B92" s="71" t="s">
        <v>14</v>
      </c>
      <c r="C92" s="71" t="s">
        <v>241</v>
      </c>
      <c r="D92" s="71" t="s">
        <v>1254</v>
      </c>
      <c r="E92" s="71" t="s">
        <v>296</v>
      </c>
      <c r="F92" s="71" t="s">
        <v>396</v>
      </c>
      <c r="G92" s="71" t="s">
        <v>397</v>
      </c>
      <c r="H92" s="71" t="s">
        <v>399</v>
      </c>
      <c r="I92" s="71" t="s">
        <v>398</v>
      </c>
      <c r="J92" s="124" t="s">
        <v>632</v>
      </c>
      <c r="K92" s="71" t="s">
        <v>242</v>
      </c>
      <c r="L92" s="71" t="s">
        <v>243</v>
      </c>
      <c r="M92" s="71" t="s">
        <v>633</v>
      </c>
      <c r="N92" s="71" t="s">
        <v>1516</v>
      </c>
      <c r="O92" s="71" t="s">
        <v>244</v>
      </c>
      <c r="P92" s="125">
        <v>421917476268</v>
      </c>
    </row>
    <row r="93" spans="1:16">
      <c r="A93" s="124" t="s">
        <v>1517</v>
      </c>
      <c r="B93" s="71" t="s">
        <v>422</v>
      </c>
      <c r="C93" s="71" t="s">
        <v>1091</v>
      </c>
      <c r="D93" s="71" t="s">
        <v>1255</v>
      </c>
      <c r="E93" s="71" t="s">
        <v>1256</v>
      </c>
      <c r="F93" s="71" t="s">
        <v>396</v>
      </c>
      <c r="G93" s="71" t="s">
        <v>1257</v>
      </c>
      <c r="H93" s="71" t="s">
        <v>419</v>
      </c>
      <c r="I93" s="71" t="s">
        <v>1099</v>
      </c>
      <c r="J93" s="124" t="s">
        <v>634</v>
      </c>
      <c r="K93" s="71" t="s">
        <v>245</v>
      </c>
      <c r="L93" s="71" t="s">
        <v>246</v>
      </c>
      <c r="M93" s="71" t="s">
        <v>247</v>
      </c>
      <c r="N93" s="71" t="s">
        <v>22</v>
      </c>
      <c r="O93" s="71" t="s">
        <v>248</v>
      </c>
      <c r="P93" s="125">
        <v>421911370888</v>
      </c>
    </row>
    <row r="94" spans="1:16">
      <c r="A94" s="124" t="s">
        <v>1518</v>
      </c>
      <c r="B94" s="71" t="s">
        <v>422</v>
      </c>
      <c r="C94" s="71" t="s">
        <v>1091</v>
      </c>
      <c r="D94" s="71" t="s">
        <v>1258</v>
      </c>
      <c r="E94" s="71" t="s">
        <v>1092</v>
      </c>
      <c r="F94" s="71" t="s">
        <v>396</v>
      </c>
      <c r="G94" s="71" t="s">
        <v>1093</v>
      </c>
      <c r="H94" s="71" t="s">
        <v>360</v>
      </c>
      <c r="I94" s="71" t="s">
        <v>359</v>
      </c>
      <c r="J94" s="124" t="s">
        <v>1519</v>
      </c>
      <c r="K94" s="71" t="s">
        <v>1094</v>
      </c>
      <c r="L94" s="71" t="s">
        <v>1520</v>
      </c>
      <c r="M94" s="71" t="s">
        <v>1095</v>
      </c>
      <c r="N94" s="71" t="s">
        <v>18</v>
      </c>
      <c r="O94" s="71" t="s">
        <v>1095</v>
      </c>
      <c r="P94" s="125">
        <v>421905779999</v>
      </c>
    </row>
    <row r="95" spans="1:16">
      <c r="A95" s="124" t="s">
        <v>1521</v>
      </c>
      <c r="B95" s="71" t="s">
        <v>422</v>
      </c>
      <c r="C95" s="71" t="s">
        <v>1091</v>
      </c>
      <c r="D95" s="71" t="s">
        <v>1522</v>
      </c>
      <c r="E95" s="71" t="s">
        <v>429</v>
      </c>
      <c r="F95" s="71" t="s">
        <v>396</v>
      </c>
      <c r="G95" s="71" t="s">
        <v>1098</v>
      </c>
      <c r="H95" s="71" t="s">
        <v>419</v>
      </c>
      <c r="I95" s="71" t="s">
        <v>1099</v>
      </c>
      <c r="J95" s="124" t="s">
        <v>643</v>
      </c>
      <c r="K95" s="71" t="s">
        <v>261</v>
      </c>
      <c r="L95" s="71" t="s">
        <v>1523</v>
      </c>
      <c r="M95" s="71" t="s">
        <v>262</v>
      </c>
      <c r="N95" s="71" t="s">
        <v>22</v>
      </c>
      <c r="O95" s="71" t="s">
        <v>263</v>
      </c>
      <c r="P95" s="125">
        <v>421917502464</v>
      </c>
    </row>
    <row r="96" spans="1:16">
      <c r="A96" s="124" t="s">
        <v>1524</v>
      </c>
      <c r="B96" s="71" t="s">
        <v>422</v>
      </c>
      <c r="C96" s="71" t="s">
        <v>1091</v>
      </c>
      <c r="D96" s="71" t="s">
        <v>1259</v>
      </c>
      <c r="E96" s="71" t="s">
        <v>275</v>
      </c>
      <c r="F96" s="71" t="s">
        <v>396</v>
      </c>
      <c r="G96" s="71" t="s">
        <v>276</v>
      </c>
      <c r="H96" s="71" t="s">
        <v>419</v>
      </c>
      <c r="I96" s="71" t="s">
        <v>277</v>
      </c>
      <c r="J96" s="124" t="s">
        <v>1096</v>
      </c>
      <c r="K96" s="71" t="s">
        <v>249</v>
      </c>
      <c r="L96" s="71" t="s">
        <v>635</v>
      </c>
      <c r="M96" s="71" t="s">
        <v>250</v>
      </c>
      <c r="N96" s="71" t="s">
        <v>18</v>
      </c>
      <c r="O96" s="71" t="s">
        <v>251</v>
      </c>
      <c r="P96" s="125">
        <v>421257789714</v>
      </c>
    </row>
    <row r="97" spans="1:16">
      <c r="A97" s="124" t="s">
        <v>1525</v>
      </c>
      <c r="B97" s="71" t="s">
        <v>422</v>
      </c>
      <c r="C97" s="71" t="s">
        <v>1091</v>
      </c>
      <c r="D97" s="71" t="s">
        <v>1260</v>
      </c>
      <c r="E97" s="71" t="s">
        <v>420</v>
      </c>
      <c r="F97" s="71" t="s">
        <v>396</v>
      </c>
      <c r="G97" s="71" t="s">
        <v>276</v>
      </c>
      <c r="H97" s="71" t="s">
        <v>419</v>
      </c>
      <c r="I97" s="71" t="s">
        <v>277</v>
      </c>
      <c r="J97" s="124" t="s">
        <v>1097</v>
      </c>
      <c r="K97" s="71" t="s">
        <v>636</v>
      </c>
      <c r="L97" s="71" t="s">
        <v>252</v>
      </c>
      <c r="M97" s="71" t="s">
        <v>250</v>
      </c>
      <c r="N97" s="71" t="s">
        <v>18</v>
      </c>
      <c r="O97" s="71" t="s">
        <v>253</v>
      </c>
      <c r="P97" s="125">
        <v>421257789700</v>
      </c>
    </row>
    <row r="98" spans="1:16">
      <c r="A98" s="124" t="s">
        <v>1526</v>
      </c>
      <c r="B98" s="71" t="s">
        <v>254</v>
      </c>
      <c r="C98" s="71"/>
      <c r="D98" s="71" t="s">
        <v>1261</v>
      </c>
      <c r="E98" s="71" t="s">
        <v>385</v>
      </c>
      <c r="F98" s="71" t="s">
        <v>396</v>
      </c>
      <c r="G98" s="71" t="s">
        <v>386</v>
      </c>
      <c r="H98" s="71" t="s">
        <v>399</v>
      </c>
      <c r="I98" s="71" t="s">
        <v>292</v>
      </c>
      <c r="J98" s="124" t="s">
        <v>637</v>
      </c>
      <c r="K98" s="71" t="s">
        <v>255</v>
      </c>
      <c r="L98" s="71" t="s">
        <v>256</v>
      </c>
      <c r="M98" s="71" t="s">
        <v>1016</v>
      </c>
      <c r="N98" s="71" t="s">
        <v>18</v>
      </c>
      <c r="O98" s="71" t="s">
        <v>638</v>
      </c>
      <c r="P98" s="125">
        <v>421903705119</v>
      </c>
    </row>
    <row r="99" spans="1:16">
      <c r="A99" s="124" t="s">
        <v>1527</v>
      </c>
      <c r="B99" s="71" t="s">
        <v>254</v>
      </c>
      <c r="C99" s="71"/>
      <c r="D99" s="71" t="s">
        <v>1262</v>
      </c>
      <c r="E99" s="71" t="s">
        <v>281</v>
      </c>
      <c r="F99" s="71" t="s">
        <v>396</v>
      </c>
      <c r="G99" s="71" t="s">
        <v>272</v>
      </c>
      <c r="H99" s="71" t="s">
        <v>399</v>
      </c>
      <c r="I99" s="71" t="s">
        <v>362</v>
      </c>
      <c r="J99" s="124" t="s">
        <v>639</v>
      </c>
      <c r="K99" s="71" t="s">
        <v>257</v>
      </c>
      <c r="L99" s="71" t="s">
        <v>258</v>
      </c>
      <c r="M99" s="71" t="s">
        <v>259</v>
      </c>
      <c r="N99" s="71" t="s">
        <v>18</v>
      </c>
      <c r="O99" s="71" t="s">
        <v>1528</v>
      </c>
      <c r="P99" s="125">
        <v>421905526840</v>
      </c>
    </row>
    <row r="100" spans="1:16">
      <c r="A100" s="124" t="s">
        <v>1529</v>
      </c>
      <c r="B100" s="71" t="s">
        <v>254</v>
      </c>
      <c r="C100" s="71"/>
      <c r="D100" s="71" t="s">
        <v>1263</v>
      </c>
      <c r="E100" s="71" t="s">
        <v>278</v>
      </c>
      <c r="F100" s="71" t="s">
        <v>396</v>
      </c>
      <c r="G100" s="71" t="s">
        <v>279</v>
      </c>
      <c r="H100" s="71" t="s">
        <v>399</v>
      </c>
      <c r="I100" s="71" t="s">
        <v>362</v>
      </c>
      <c r="J100" s="124" t="s">
        <v>1530</v>
      </c>
      <c r="K100" s="71" t="s">
        <v>640</v>
      </c>
      <c r="L100" s="71" t="s">
        <v>260</v>
      </c>
      <c r="M100" s="71" t="s">
        <v>641</v>
      </c>
      <c r="N100" s="71" t="s">
        <v>22</v>
      </c>
      <c r="O100" s="71" t="s">
        <v>642</v>
      </c>
      <c r="P100" s="125">
        <v>421907696186</v>
      </c>
    </row>
    <row r="101" spans="1:16">
      <c r="A101" s="124" t="s">
        <v>1531</v>
      </c>
      <c r="B101" s="71" t="s">
        <v>254</v>
      </c>
      <c r="C101" s="71"/>
      <c r="D101" s="71" t="s">
        <v>1264</v>
      </c>
      <c r="E101" s="71" t="s">
        <v>644</v>
      </c>
      <c r="F101" s="71" t="s">
        <v>396</v>
      </c>
      <c r="G101" s="71" t="s">
        <v>1532</v>
      </c>
      <c r="H101" s="71" t="s">
        <v>645</v>
      </c>
      <c r="I101" s="71" t="s">
        <v>646</v>
      </c>
      <c r="J101" s="124" t="s">
        <v>647</v>
      </c>
      <c r="K101" s="71" t="s">
        <v>1100</v>
      </c>
      <c r="L101" s="71" t="s">
        <v>1533</v>
      </c>
      <c r="M101" s="71" t="s">
        <v>1101</v>
      </c>
      <c r="N101" s="71" t="s">
        <v>177</v>
      </c>
      <c r="O101" s="71" t="s">
        <v>1101</v>
      </c>
      <c r="P101" s="125">
        <v>421911748252</v>
      </c>
    </row>
    <row r="102" spans="1:16">
      <c r="A102" s="124" t="s">
        <v>1534</v>
      </c>
      <c r="B102" s="71" t="s">
        <v>254</v>
      </c>
      <c r="C102" s="71"/>
      <c r="D102" s="71" t="s">
        <v>1265</v>
      </c>
      <c r="E102" s="71" t="s">
        <v>273</v>
      </c>
      <c r="F102" s="71" t="s">
        <v>396</v>
      </c>
      <c r="G102" s="71" t="s">
        <v>264</v>
      </c>
      <c r="H102" s="71" t="s">
        <v>399</v>
      </c>
      <c r="I102" s="71" t="s">
        <v>274</v>
      </c>
      <c r="J102" s="124" t="s">
        <v>648</v>
      </c>
      <c r="K102" s="71" t="s">
        <v>265</v>
      </c>
      <c r="L102" s="71" t="s">
        <v>1535</v>
      </c>
      <c r="M102" s="71" t="s">
        <v>266</v>
      </c>
      <c r="N102" s="71" t="s">
        <v>22</v>
      </c>
      <c r="O102" s="71" t="s">
        <v>1102</v>
      </c>
      <c r="P102" s="125">
        <v>421249256106</v>
      </c>
    </row>
    <row r="103" spans="1:16">
      <c r="A103" s="124" t="s">
        <v>1536</v>
      </c>
      <c r="B103" s="71" t="s">
        <v>267</v>
      </c>
      <c r="C103" s="71"/>
      <c r="D103" s="71" t="s">
        <v>1266</v>
      </c>
      <c r="E103" s="71" t="s">
        <v>1103</v>
      </c>
      <c r="F103" s="71" t="s">
        <v>396</v>
      </c>
      <c r="G103" s="71" t="s">
        <v>397</v>
      </c>
      <c r="H103" s="71" t="s">
        <v>399</v>
      </c>
      <c r="I103" s="71" t="s">
        <v>1047</v>
      </c>
      <c r="J103" s="124" t="s">
        <v>1104</v>
      </c>
      <c r="K103" s="71" t="s">
        <v>1105</v>
      </c>
      <c r="L103" s="71" t="s">
        <v>1106</v>
      </c>
      <c r="M103" s="71" t="s">
        <v>1107</v>
      </c>
      <c r="N103" s="71" t="s">
        <v>18</v>
      </c>
      <c r="O103" s="71" t="s">
        <v>1107</v>
      </c>
      <c r="P103" s="125">
        <v>421911244266</v>
      </c>
    </row>
    <row r="104" spans="1:16">
      <c r="A104" s="124" t="s">
        <v>1537</v>
      </c>
      <c r="B104" s="71" t="s">
        <v>267</v>
      </c>
      <c r="C104" s="71"/>
      <c r="D104" s="71" t="s">
        <v>1538</v>
      </c>
      <c r="E104" s="71" t="s">
        <v>1539</v>
      </c>
      <c r="F104" s="71" t="s">
        <v>396</v>
      </c>
      <c r="G104" s="71" t="s">
        <v>1540</v>
      </c>
      <c r="H104" s="71" t="s">
        <v>404</v>
      </c>
      <c r="I104" s="71" t="s">
        <v>403</v>
      </c>
      <c r="J104" s="124" t="s">
        <v>1541</v>
      </c>
      <c r="K104" s="71" t="s">
        <v>1542</v>
      </c>
      <c r="L104" s="71" t="s">
        <v>1543</v>
      </c>
      <c r="M104" s="71" t="s">
        <v>1544</v>
      </c>
      <c r="N104" s="71" t="s">
        <v>18</v>
      </c>
      <c r="O104" s="71" t="s">
        <v>1544</v>
      </c>
      <c r="P104" s="125">
        <v>421903760777</v>
      </c>
    </row>
    <row r="105" spans="1:16">
      <c r="A105" s="124"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5">
        <v>421918683079</v>
      </c>
    </row>
    <row r="106" spans="1:16">
      <c r="A106" s="124"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5">
        <v>421259356453</v>
      </c>
    </row>
    <row r="107" spans="1:16">
      <c r="A107" s="124"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5">
        <v>421911350535</v>
      </c>
    </row>
    <row r="108" spans="1:16">
      <c r="A108" s="124"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5">
        <v>421556419212</v>
      </c>
    </row>
    <row r="109" spans="1:16">
      <c r="A109" s="124"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5">
        <v>421907265462</v>
      </c>
    </row>
    <row r="110" spans="1:16">
      <c r="A110" s="124"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5">
        <v>421556220010</v>
      </c>
    </row>
    <row r="111" spans="1:16">
      <c r="A111" s="124"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5">
        <v>421455583112</v>
      </c>
    </row>
    <row r="112" spans="1:16">
      <c r="A112" s="124"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5">
        <v>421905977662</v>
      </c>
    </row>
    <row r="113" spans="1:16">
      <c r="A113" s="124"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5">
        <v>421905937921</v>
      </c>
    </row>
    <row r="114" spans="1:16">
      <c r="A114" s="124"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5">
        <v>421917852649</v>
      </c>
    </row>
    <row r="115" spans="1:16">
      <c r="A115" s="124"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5">
        <v>421905978516</v>
      </c>
    </row>
    <row r="116" spans="1:16">
      <c r="A116" s="124"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5">
        <v>421905497614</v>
      </c>
    </row>
    <row r="117" spans="1:16">
      <c r="A117" s="124"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5">
        <v>421527878814</v>
      </c>
    </row>
    <row r="118" spans="1:16">
      <c r="A118" s="124"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5">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5" bestFit="1" customWidth="1"/>
    <col min="13" max="13" width="7.140625" style="105"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3" t="s">
        <v>651</v>
      </c>
      <c r="M1" s="103" t="s">
        <v>652</v>
      </c>
    </row>
    <row r="2" spans="1:13">
      <c r="A2" s="77" t="s">
        <v>1536</v>
      </c>
      <c r="B2" s="78"/>
      <c r="C2" s="79" t="s">
        <v>1103</v>
      </c>
      <c r="D2" s="33" t="s">
        <v>1654</v>
      </c>
      <c r="E2" s="33">
        <v>6300</v>
      </c>
      <c r="F2" s="80">
        <v>0.1</v>
      </c>
      <c r="G2" s="32" t="s">
        <v>1287</v>
      </c>
      <c r="H2" s="32" t="s">
        <v>437</v>
      </c>
      <c r="I2" s="81">
        <v>42367</v>
      </c>
      <c r="J2" s="78" t="s">
        <v>2234</v>
      </c>
      <c r="K2" s="78" t="s">
        <v>2235</v>
      </c>
      <c r="L2" s="104">
        <v>42370</v>
      </c>
      <c r="M2" s="104">
        <v>42735</v>
      </c>
    </row>
    <row r="3" spans="1:13">
      <c r="A3" s="82" t="s">
        <v>1537</v>
      </c>
      <c r="B3" s="78"/>
      <c r="C3" s="79" t="s">
        <v>1539</v>
      </c>
      <c r="D3" s="79" t="s">
        <v>1655</v>
      </c>
      <c r="E3" s="79">
        <v>20000</v>
      </c>
      <c r="F3" s="83">
        <v>0.31</v>
      </c>
      <c r="G3" s="78" t="s">
        <v>1282</v>
      </c>
      <c r="H3" s="78" t="s">
        <v>434</v>
      </c>
      <c r="I3" s="84">
        <v>42367</v>
      </c>
      <c r="J3" s="78" t="s">
        <v>2236</v>
      </c>
      <c r="K3" s="78" t="s">
        <v>2237</v>
      </c>
      <c r="L3" s="104">
        <v>42370</v>
      </c>
      <c r="M3" s="104">
        <v>42735</v>
      </c>
    </row>
    <row r="4" spans="1:13">
      <c r="A4" s="77" t="s">
        <v>1545</v>
      </c>
      <c r="B4" s="78"/>
      <c r="C4" s="79" t="s">
        <v>1547</v>
      </c>
      <c r="D4" s="33" t="s">
        <v>1656</v>
      </c>
      <c r="E4" s="33">
        <v>4200</v>
      </c>
      <c r="F4" s="83">
        <v>0.88</v>
      </c>
      <c r="G4" s="78" t="s">
        <v>1287</v>
      </c>
      <c r="H4" s="78" t="s">
        <v>437</v>
      </c>
      <c r="I4" s="84">
        <v>42367</v>
      </c>
      <c r="J4" s="78" t="s">
        <v>2238</v>
      </c>
      <c r="K4" s="78" t="s">
        <v>2239</v>
      </c>
      <c r="L4" s="104">
        <v>42370</v>
      </c>
      <c r="M4" s="104">
        <v>42735</v>
      </c>
    </row>
    <row r="5" spans="1:13">
      <c r="A5" s="77" t="s">
        <v>1545</v>
      </c>
      <c r="B5" s="78"/>
      <c r="C5" s="79" t="s">
        <v>1547</v>
      </c>
      <c r="D5" s="33" t="s">
        <v>1657</v>
      </c>
      <c r="E5" s="33">
        <v>5900</v>
      </c>
      <c r="F5" s="80">
        <v>0.63</v>
      </c>
      <c r="G5" s="32" t="s">
        <v>1287</v>
      </c>
      <c r="H5" s="32" t="s">
        <v>437</v>
      </c>
      <c r="I5" s="81">
        <v>42367</v>
      </c>
      <c r="J5" s="78" t="s">
        <v>2238</v>
      </c>
      <c r="K5" s="32" t="s">
        <v>2239</v>
      </c>
      <c r="L5" s="104">
        <v>42370</v>
      </c>
      <c r="M5" s="104">
        <v>42735</v>
      </c>
    </row>
    <row r="6" spans="1:13">
      <c r="A6" s="82" t="s">
        <v>1517</v>
      </c>
      <c r="B6" s="78"/>
      <c r="C6" s="79" t="s">
        <v>1256</v>
      </c>
      <c r="D6" s="79" t="s">
        <v>1660</v>
      </c>
      <c r="E6" s="79">
        <v>10000</v>
      </c>
      <c r="F6" s="83">
        <v>0.05</v>
      </c>
      <c r="G6" s="78" t="s">
        <v>1280</v>
      </c>
      <c r="H6" s="78" t="s">
        <v>434</v>
      </c>
      <c r="I6" s="84">
        <v>42367</v>
      </c>
      <c r="J6" s="78" t="s">
        <v>981</v>
      </c>
      <c r="K6" s="78" t="s">
        <v>2240</v>
      </c>
      <c r="L6" s="104">
        <v>42370</v>
      </c>
      <c r="M6" s="104">
        <v>42735</v>
      </c>
    </row>
    <row r="7" spans="1:13">
      <c r="A7" s="77" t="s">
        <v>1517</v>
      </c>
      <c r="B7" s="78"/>
      <c r="C7" s="79" t="s">
        <v>1256</v>
      </c>
      <c r="D7" s="33" t="s">
        <v>1661</v>
      </c>
      <c r="E7" s="33">
        <v>44000</v>
      </c>
      <c r="F7" s="80">
        <v>0.05</v>
      </c>
      <c r="G7" s="32" t="s">
        <v>1280</v>
      </c>
      <c r="H7" s="32" t="s">
        <v>434</v>
      </c>
      <c r="I7" s="81">
        <v>42367</v>
      </c>
      <c r="J7" s="78" t="s">
        <v>981</v>
      </c>
      <c r="K7" s="78" t="s">
        <v>2240</v>
      </c>
      <c r="L7" s="104">
        <v>42370</v>
      </c>
      <c r="M7" s="104">
        <v>42735</v>
      </c>
    </row>
    <row r="8" spans="1:13">
      <c r="A8" s="82" t="s">
        <v>1517</v>
      </c>
      <c r="B8" s="78"/>
      <c r="C8" s="79" t="s">
        <v>1256</v>
      </c>
      <c r="D8" s="79" t="s">
        <v>1662</v>
      </c>
      <c r="E8" s="79">
        <v>20000</v>
      </c>
      <c r="F8" s="83">
        <v>0.05</v>
      </c>
      <c r="G8" s="78" t="s">
        <v>1280</v>
      </c>
      <c r="H8" s="78" t="s">
        <v>434</v>
      </c>
      <c r="I8" s="84">
        <v>42367</v>
      </c>
      <c r="J8" s="78" t="s">
        <v>981</v>
      </c>
      <c r="K8" s="78" t="s">
        <v>2240</v>
      </c>
      <c r="L8" s="104">
        <v>42370</v>
      </c>
      <c r="M8" s="104">
        <v>42735</v>
      </c>
    </row>
    <row r="9" spans="1:13">
      <c r="A9" s="82" t="s">
        <v>1517</v>
      </c>
      <c r="B9" s="78"/>
      <c r="C9" s="79" t="s">
        <v>1256</v>
      </c>
      <c r="D9" s="79" t="s">
        <v>1663</v>
      </c>
      <c r="E9" s="79">
        <v>40000</v>
      </c>
      <c r="F9" s="83">
        <v>0.05</v>
      </c>
      <c r="G9" s="78" t="s">
        <v>1280</v>
      </c>
      <c r="H9" s="78" t="s">
        <v>434</v>
      </c>
      <c r="I9" s="84">
        <v>42367</v>
      </c>
      <c r="J9" s="78" t="s">
        <v>981</v>
      </c>
      <c r="K9" s="78" t="s">
        <v>2240</v>
      </c>
      <c r="L9" s="104">
        <v>42370</v>
      </c>
      <c r="M9" s="104">
        <v>42735</v>
      </c>
    </row>
    <row r="10" spans="1:13">
      <c r="A10" s="77" t="s">
        <v>1517</v>
      </c>
      <c r="B10" s="78"/>
      <c r="C10" s="79" t="s">
        <v>1256</v>
      </c>
      <c r="D10" s="33" t="s">
        <v>1664</v>
      </c>
      <c r="E10" s="33">
        <v>30000</v>
      </c>
      <c r="F10" s="83">
        <v>0.05</v>
      </c>
      <c r="G10" s="78" t="s">
        <v>1280</v>
      </c>
      <c r="H10" s="78" t="s">
        <v>434</v>
      </c>
      <c r="I10" s="84">
        <v>42367</v>
      </c>
      <c r="J10" s="78" t="s">
        <v>981</v>
      </c>
      <c r="K10" s="78" t="s">
        <v>2240</v>
      </c>
      <c r="L10" s="104">
        <v>42370</v>
      </c>
      <c r="M10" s="104">
        <v>42735</v>
      </c>
    </row>
    <row r="11" spans="1:13">
      <c r="A11" s="77" t="s">
        <v>1517</v>
      </c>
      <c r="B11" s="78"/>
      <c r="C11" s="79" t="s">
        <v>1256</v>
      </c>
      <c r="D11" s="33" t="s">
        <v>1665</v>
      </c>
      <c r="E11" s="33">
        <v>50000</v>
      </c>
      <c r="F11" s="80">
        <v>0.05</v>
      </c>
      <c r="G11" s="32" t="s">
        <v>1280</v>
      </c>
      <c r="H11" s="32" t="s">
        <v>434</v>
      </c>
      <c r="I11" s="81">
        <v>42367</v>
      </c>
      <c r="J11" s="78" t="s">
        <v>981</v>
      </c>
      <c r="K11" s="78" t="s">
        <v>2240</v>
      </c>
      <c r="L11" s="104">
        <v>42370</v>
      </c>
      <c r="M11" s="104">
        <v>42735</v>
      </c>
    </row>
    <row r="12" spans="1:13">
      <c r="A12" s="82" t="s">
        <v>1517</v>
      </c>
      <c r="B12" s="78"/>
      <c r="C12" s="79" t="s">
        <v>1256</v>
      </c>
      <c r="D12" s="79" t="s">
        <v>1666</v>
      </c>
      <c r="E12" s="79">
        <v>20000</v>
      </c>
      <c r="F12" s="83">
        <v>0.05</v>
      </c>
      <c r="G12" s="78" t="s">
        <v>1280</v>
      </c>
      <c r="H12" s="78" t="s">
        <v>434</v>
      </c>
      <c r="I12" s="84">
        <v>42367</v>
      </c>
      <c r="J12" s="78" t="s">
        <v>981</v>
      </c>
      <c r="K12" s="78" t="s">
        <v>2240</v>
      </c>
      <c r="L12" s="104">
        <v>42370</v>
      </c>
      <c r="M12" s="104">
        <v>42735</v>
      </c>
    </row>
    <row r="13" spans="1:13">
      <c r="A13" s="82" t="s">
        <v>1517</v>
      </c>
      <c r="B13" s="78"/>
      <c r="C13" s="79" t="s">
        <v>1256</v>
      </c>
      <c r="D13" s="79" t="s">
        <v>1667</v>
      </c>
      <c r="E13" s="79">
        <v>30000</v>
      </c>
      <c r="F13" s="83">
        <v>0.05</v>
      </c>
      <c r="G13" s="78" t="s">
        <v>1280</v>
      </c>
      <c r="H13" s="78" t="s">
        <v>434</v>
      </c>
      <c r="I13" s="84">
        <v>42367</v>
      </c>
      <c r="J13" s="78" t="s">
        <v>981</v>
      </c>
      <c r="K13" s="78" t="s">
        <v>2240</v>
      </c>
      <c r="L13" s="104">
        <v>42370</v>
      </c>
      <c r="M13" s="104">
        <v>42735</v>
      </c>
    </row>
    <row r="14" spans="1:13">
      <c r="A14" s="82" t="s">
        <v>1517</v>
      </c>
      <c r="B14" s="78"/>
      <c r="C14" s="79" t="s">
        <v>1256</v>
      </c>
      <c r="D14" s="79" t="s">
        <v>1668</v>
      </c>
      <c r="E14" s="79">
        <v>22500</v>
      </c>
      <c r="F14" s="83">
        <v>0.05</v>
      </c>
      <c r="G14" s="78" t="s">
        <v>1280</v>
      </c>
      <c r="H14" s="78" t="s">
        <v>434</v>
      </c>
      <c r="I14" s="84">
        <v>42367</v>
      </c>
      <c r="J14" s="78" t="s">
        <v>981</v>
      </c>
      <c r="K14" s="78" t="s">
        <v>2240</v>
      </c>
      <c r="L14" s="104">
        <v>42370</v>
      </c>
      <c r="M14" s="104">
        <v>42735</v>
      </c>
    </row>
    <row r="15" spans="1:13">
      <c r="A15" s="82" t="s">
        <v>1517</v>
      </c>
      <c r="B15" s="78"/>
      <c r="C15" s="79" t="s">
        <v>1256</v>
      </c>
      <c r="D15" s="79" t="s">
        <v>1669</v>
      </c>
      <c r="E15" s="79">
        <v>3300</v>
      </c>
      <c r="F15" s="83">
        <v>0</v>
      </c>
      <c r="G15" s="78" t="s">
        <v>1281</v>
      </c>
      <c r="H15" s="78" t="s">
        <v>434</v>
      </c>
      <c r="I15" s="84">
        <v>42367</v>
      </c>
      <c r="J15" s="78" t="s">
        <v>981</v>
      </c>
      <c r="K15" s="78" t="s">
        <v>2241</v>
      </c>
      <c r="L15" s="104">
        <v>42370</v>
      </c>
      <c r="M15" s="104">
        <v>42735</v>
      </c>
    </row>
    <row r="16" spans="1:13">
      <c r="A16" s="77" t="s">
        <v>1517</v>
      </c>
      <c r="B16" s="78"/>
      <c r="C16" s="79" t="s">
        <v>1256</v>
      </c>
      <c r="D16" s="33" t="s">
        <v>1670</v>
      </c>
      <c r="E16" s="33">
        <v>3300</v>
      </c>
      <c r="F16" s="83">
        <v>0</v>
      </c>
      <c r="G16" s="78" t="s">
        <v>1281</v>
      </c>
      <c r="H16" s="78" t="s">
        <v>434</v>
      </c>
      <c r="I16" s="84">
        <v>42367</v>
      </c>
      <c r="J16" s="78" t="s">
        <v>981</v>
      </c>
      <c r="K16" s="78" t="s">
        <v>2241</v>
      </c>
      <c r="L16" s="104">
        <v>42370</v>
      </c>
      <c r="M16" s="104">
        <v>42735</v>
      </c>
    </row>
    <row r="17" spans="1:13">
      <c r="A17" s="77" t="s">
        <v>1517</v>
      </c>
      <c r="B17" s="78"/>
      <c r="C17" s="79" t="s">
        <v>1256</v>
      </c>
      <c r="D17" s="33" t="s">
        <v>1671</v>
      </c>
      <c r="E17" s="33">
        <v>1660</v>
      </c>
      <c r="F17" s="80">
        <v>0</v>
      </c>
      <c r="G17" s="32" t="s">
        <v>1281</v>
      </c>
      <c r="H17" s="32" t="s">
        <v>434</v>
      </c>
      <c r="I17" s="81">
        <v>42367</v>
      </c>
      <c r="J17" s="78" t="s">
        <v>981</v>
      </c>
      <c r="K17" s="78" t="s">
        <v>2241</v>
      </c>
      <c r="L17" s="104">
        <v>42370</v>
      </c>
      <c r="M17" s="104">
        <v>42735</v>
      </c>
    </row>
    <row r="18" spans="1:13">
      <c r="A18" s="77" t="s">
        <v>1517</v>
      </c>
      <c r="B18" s="78"/>
      <c r="C18" s="79" t="s">
        <v>1256</v>
      </c>
      <c r="D18" s="33" t="s">
        <v>1672</v>
      </c>
      <c r="E18" s="33">
        <v>1245</v>
      </c>
      <c r="F18" s="80">
        <v>0</v>
      </c>
      <c r="G18" s="32" t="s">
        <v>1281</v>
      </c>
      <c r="H18" s="32" t="s">
        <v>434</v>
      </c>
      <c r="I18" s="81">
        <v>42367</v>
      </c>
      <c r="J18" s="78" t="s">
        <v>981</v>
      </c>
      <c r="K18" s="78" t="s">
        <v>2241</v>
      </c>
      <c r="L18" s="104">
        <v>42370</v>
      </c>
      <c r="M18" s="104">
        <v>42735</v>
      </c>
    </row>
    <row r="19" spans="1:13">
      <c r="A19" s="77" t="s">
        <v>1517</v>
      </c>
      <c r="B19" s="78"/>
      <c r="C19" s="79" t="s">
        <v>1256</v>
      </c>
      <c r="D19" s="33" t="s">
        <v>1673</v>
      </c>
      <c r="E19" s="33">
        <v>330</v>
      </c>
      <c r="F19" s="80">
        <v>0</v>
      </c>
      <c r="G19" s="32" t="s">
        <v>1281</v>
      </c>
      <c r="H19" s="32" t="s">
        <v>434</v>
      </c>
      <c r="I19" s="81">
        <v>42367</v>
      </c>
      <c r="J19" s="78" t="s">
        <v>981</v>
      </c>
      <c r="K19" s="78" t="s">
        <v>2241</v>
      </c>
      <c r="L19" s="104">
        <v>42370</v>
      </c>
      <c r="M19" s="104">
        <v>42735</v>
      </c>
    </row>
    <row r="20" spans="1:13">
      <c r="A20" s="77" t="s">
        <v>1517</v>
      </c>
      <c r="B20" s="78"/>
      <c r="C20" s="79" t="s">
        <v>1256</v>
      </c>
      <c r="D20" s="33" t="s">
        <v>1674</v>
      </c>
      <c r="E20" s="33">
        <v>5200</v>
      </c>
      <c r="F20" s="80">
        <v>0.05</v>
      </c>
      <c r="G20" s="32" t="s">
        <v>1283</v>
      </c>
      <c r="H20" s="32" t="s">
        <v>436</v>
      </c>
      <c r="I20" s="81">
        <v>42367</v>
      </c>
      <c r="J20" s="78" t="s">
        <v>1134</v>
      </c>
      <c r="K20" s="78" t="s">
        <v>2242</v>
      </c>
      <c r="L20" s="104">
        <v>42370</v>
      </c>
      <c r="M20" s="104">
        <v>42735</v>
      </c>
    </row>
    <row r="21" spans="1:13">
      <c r="A21" s="82" t="s">
        <v>1517</v>
      </c>
      <c r="B21" s="78"/>
      <c r="C21" s="79" t="s">
        <v>1256</v>
      </c>
      <c r="D21" s="79" t="s">
        <v>1675</v>
      </c>
      <c r="E21" s="79">
        <v>4500</v>
      </c>
      <c r="F21" s="83">
        <v>0.05</v>
      </c>
      <c r="G21" s="78" t="s">
        <v>1283</v>
      </c>
      <c r="H21" s="78" t="s">
        <v>436</v>
      </c>
      <c r="I21" s="84">
        <v>42367</v>
      </c>
      <c r="J21" s="78" t="s">
        <v>1134</v>
      </c>
      <c r="K21" s="78" t="s">
        <v>2242</v>
      </c>
      <c r="L21" s="104">
        <v>42370</v>
      </c>
      <c r="M21" s="104">
        <v>42735</v>
      </c>
    </row>
    <row r="22" spans="1:13">
      <c r="A22" s="82" t="s">
        <v>1517</v>
      </c>
      <c r="B22" s="78"/>
      <c r="C22" s="79" t="s">
        <v>1256</v>
      </c>
      <c r="D22" s="79" t="s">
        <v>1676</v>
      </c>
      <c r="E22" s="79">
        <v>41300</v>
      </c>
      <c r="F22" s="83">
        <v>0.06</v>
      </c>
      <c r="G22" s="78" t="s">
        <v>1284</v>
      </c>
      <c r="H22" s="78" t="s">
        <v>434</v>
      </c>
      <c r="I22" s="84">
        <v>42367</v>
      </c>
      <c r="J22" s="78" t="s">
        <v>981</v>
      </c>
      <c r="K22" s="32" t="s">
        <v>2243</v>
      </c>
      <c r="L22" s="104">
        <v>42370</v>
      </c>
      <c r="M22" s="104">
        <v>42735</v>
      </c>
    </row>
    <row r="23" spans="1:13">
      <c r="A23" s="82" t="s">
        <v>1517</v>
      </c>
      <c r="B23" s="78"/>
      <c r="C23" s="79" t="s">
        <v>1256</v>
      </c>
      <c r="D23" s="79" t="s">
        <v>1677</v>
      </c>
      <c r="E23" s="79">
        <v>23700</v>
      </c>
      <c r="F23" s="83">
        <v>0.06</v>
      </c>
      <c r="G23" s="78" t="s">
        <v>1284</v>
      </c>
      <c r="H23" s="78" t="s">
        <v>434</v>
      </c>
      <c r="I23" s="84">
        <v>42367</v>
      </c>
      <c r="J23" s="78" t="s">
        <v>981</v>
      </c>
      <c r="K23" s="78" t="s">
        <v>2243</v>
      </c>
      <c r="L23" s="104">
        <v>42370</v>
      </c>
      <c r="M23" s="104">
        <v>42735</v>
      </c>
    </row>
    <row r="24" spans="1:13">
      <c r="A24" s="82" t="s">
        <v>1555</v>
      </c>
      <c r="B24" s="78"/>
      <c r="C24" s="79" t="s">
        <v>1557</v>
      </c>
      <c r="D24" s="79" t="s">
        <v>1678</v>
      </c>
      <c r="E24" s="79">
        <v>61200</v>
      </c>
      <c r="F24" s="83">
        <v>0.5</v>
      </c>
      <c r="G24" s="78" t="s">
        <v>1285</v>
      </c>
      <c r="H24" s="78" t="s">
        <v>436</v>
      </c>
      <c r="I24" s="84">
        <v>42367</v>
      </c>
      <c r="J24" s="78" t="s">
        <v>2244</v>
      </c>
      <c r="K24" s="78" t="s">
        <v>2245</v>
      </c>
      <c r="L24" s="104">
        <v>42370</v>
      </c>
      <c r="M24" s="104">
        <v>42735</v>
      </c>
    </row>
    <row r="25" spans="1:13">
      <c r="A25" s="82" t="s">
        <v>1566</v>
      </c>
      <c r="B25" s="78"/>
      <c r="C25" s="79" t="s">
        <v>1108</v>
      </c>
      <c r="D25" s="79" t="s">
        <v>1679</v>
      </c>
      <c r="E25" s="79">
        <v>9000</v>
      </c>
      <c r="F25" s="83">
        <v>0.69</v>
      </c>
      <c r="G25" s="78" t="s">
        <v>1282</v>
      </c>
      <c r="H25" s="78" t="s">
        <v>434</v>
      </c>
      <c r="I25" s="84">
        <v>42367</v>
      </c>
      <c r="J25" s="78" t="s">
        <v>1132</v>
      </c>
      <c r="K25" s="78" t="s">
        <v>2246</v>
      </c>
      <c r="L25" s="104">
        <v>42370</v>
      </c>
      <c r="M25" s="104">
        <v>42735</v>
      </c>
    </row>
    <row r="26" spans="1:13">
      <c r="A26" s="77" t="s">
        <v>1526</v>
      </c>
      <c r="B26" s="78"/>
      <c r="C26" s="79" t="s">
        <v>385</v>
      </c>
      <c r="D26" s="33" t="s">
        <v>1680</v>
      </c>
      <c r="E26" s="33">
        <v>90000</v>
      </c>
      <c r="F26" s="80">
        <v>0.05</v>
      </c>
      <c r="G26" s="32" t="s">
        <v>1284</v>
      </c>
      <c r="H26" s="32" t="s">
        <v>5</v>
      </c>
      <c r="I26" s="81">
        <v>42367</v>
      </c>
      <c r="J26" s="78" t="s">
        <v>2247</v>
      </c>
      <c r="K26" s="78" t="s">
        <v>2248</v>
      </c>
      <c r="L26" s="104">
        <v>42370</v>
      </c>
      <c r="M26" s="104">
        <v>42735</v>
      </c>
    </row>
    <row r="27" spans="1:13">
      <c r="A27" s="82" t="s">
        <v>1568</v>
      </c>
      <c r="B27" s="78"/>
      <c r="C27" s="79" t="s">
        <v>1570</v>
      </c>
      <c r="D27" s="79" t="s">
        <v>1681</v>
      </c>
      <c r="E27" s="79">
        <v>500000</v>
      </c>
      <c r="F27" s="83">
        <v>0.67</v>
      </c>
      <c r="G27" s="78" t="s">
        <v>1286</v>
      </c>
      <c r="H27" s="78" t="s">
        <v>436</v>
      </c>
      <c r="I27" s="84">
        <v>42367</v>
      </c>
      <c r="J27" s="78" t="s">
        <v>2249</v>
      </c>
      <c r="K27" s="78" t="s">
        <v>2250</v>
      </c>
      <c r="L27" s="104">
        <v>42370</v>
      </c>
      <c r="M27" s="104">
        <v>42735</v>
      </c>
    </row>
    <row r="28" spans="1:13">
      <c r="A28" s="82" t="s">
        <v>1578</v>
      </c>
      <c r="B28" s="78"/>
      <c r="C28" s="79" t="s">
        <v>1580</v>
      </c>
      <c r="D28" s="79" t="s">
        <v>1682</v>
      </c>
      <c r="E28" s="79">
        <v>8100</v>
      </c>
      <c r="F28" s="83">
        <v>0.54</v>
      </c>
      <c r="G28" s="78" t="s">
        <v>1282</v>
      </c>
      <c r="H28" s="78" t="s">
        <v>434</v>
      </c>
      <c r="I28" s="84">
        <v>42367</v>
      </c>
      <c r="J28" s="78" t="s">
        <v>2251</v>
      </c>
      <c r="K28" s="78" t="s">
        <v>2252</v>
      </c>
      <c r="L28" s="104">
        <v>42370</v>
      </c>
      <c r="M28" s="104">
        <v>42735</v>
      </c>
    </row>
    <row r="29" spans="1:13">
      <c r="A29" s="82" t="s">
        <v>1586</v>
      </c>
      <c r="B29" s="78"/>
      <c r="C29" s="79" t="s">
        <v>1588</v>
      </c>
      <c r="D29" s="79" t="s">
        <v>1683</v>
      </c>
      <c r="E29" s="79">
        <v>20000</v>
      </c>
      <c r="F29" s="83">
        <v>0.95</v>
      </c>
      <c r="G29" s="78" t="s">
        <v>1282</v>
      </c>
      <c r="H29" s="78" t="s">
        <v>434</v>
      </c>
      <c r="I29" s="84">
        <v>42367</v>
      </c>
      <c r="J29" s="78" t="s">
        <v>2253</v>
      </c>
      <c r="K29" s="78" t="s">
        <v>2254</v>
      </c>
      <c r="L29" s="104">
        <v>42370</v>
      </c>
      <c r="M29" s="104">
        <v>42735</v>
      </c>
    </row>
    <row r="30" spans="1:13">
      <c r="A30" s="82" t="s">
        <v>1595</v>
      </c>
      <c r="B30" s="78"/>
      <c r="C30" s="79" t="s">
        <v>1597</v>
      </c>
      <c r="D30" s="79" t="s">
        <v>1684</v>
      </c>
      <c r="E30" s="79">
        <v>10500</v>
      </c>
      <c r="F30" s="83">
        <v>0.69</v>
      </c>
      <c r="G30" s="78" t="s">
        <v>1282</v>
      </c>
      <c r="H30" s="78" t="s">
        <v>434</v>
      </c>
      <c r="I30" s="84">
        <v>42367</v>
      </c>
      <c r="J30" s="78" t="s">
        <v>2255</v>
      </c>
      <c r="K30" s="78" t="s">
        <v>2256</v>
      </c>
      <c r="L30" s="104">
        <v>42370</v>
      </c>
      <c r="M30" s="104">
        <v>42735</v>
      </c>
    </row>
    <row r="31" spans="1:13">
      <c r="A31" s="82" t="s">
        <v>1606</v>
      </c>
      <c r="B31" s="78"/>
      <c r="C31" s="79" t="s">
        <v>1608</v>
      </c>
      <c r="D31" s="79" t="s">
        <v>1685</v>
      </c>
      <c r="E31" s="79">
        <v>70000</v>
      </c>
      <c r="F31" s="83">
        <v>0.68</v>
      </c>
      <c r="G31" s="78" t="s">
        <v>1282</v>
      </c>
      <c r="H31" s="78" t="s">
        <v>434</v>
      </c>
      <c r="I31" s="84">
        <v>42367</v>
      </c>
      <c r="J31" s="78" t="s">
        <v>2257</v>
      </c>
      <c r="K31" s="78" t="s">
        <v>2258</v>
      </c>
      <c r="L31" s="104">
        <v>42370</v>
      </c>
      <c r="M31" s="104">
        <v>42735</v>
      </c>
    </row>
    <row r="32" spans="1:13">
      <c r="A32" s="82" t="s">
        <v>1618</v>
      </c>
      <c r="B32" s="78"/>
      <c r="C32" s="79" t="s">
        <v>1620</v>
      </c>
      <c r="D32" s="79" t="s">
        <v>1686</v>
      </c>
      <c r="E32" s="79">
        <v>5600</v>
      </c>
      <c r="F32" s="83">
        <v>0.52</v>
      </c>
      <c r="G32" s="78" t="s">
        <v>1282</v>
      </c>
      <c r="H32" s="78" t="s">
        <v>434</v>
      </c>
      <c r="I32" s="84">
        <v>42367</v>
      </c>
      <c r="J32" s="78" t="s">
        <v>2259</v>
      </c>
      <c r="K32" s="78" t="s">
        <v>2260</v>
      </c>
      <c r="L32" s="104">
        <v>42370</v>
      </c>
      <c r="M32" s="104">
        <v>42735</v>
      </c>
    </row>
    <row r="33" spans="1:13">
      <c r="A33" s="77" t="s">
        <v>1627</v>
      </c>
      <c r="B33" s="78"/>
      <c r="C33" s="79" t="s">
        <v>1629</v>
      </c>
      <c r="D33" s="33" t="s">
        <v>1687</v>
      </c>
      <c r="E33" s="33">
        <v>100000</v>
      </c>
      <c r="F33" s="83">
        <v>0.5</v>
      </c>
      <c r="G33" s="78" t="s">
        <v>1285</v>
      </c>
      <c r="H33" s="78" t="s">
        <v>436</v>
      </c>
      <c r="I33" s="84">
        <v>42367</v>
      </c>
      <c r="J33" s="78" t="s">
        <v>2261</v>
      </c>
      <c r="K33" s="78" t="s">
        <v>2262</v>
      </c>
      <c r="L33" s="104">
        <v>42370</v>
      </c>
      <c r="M33" s="104">
        <v>42735</v>
      </c>
    </row>
    <row r="34" spans="1:13">
      <c r="A34" s="77" t="s">
        <v>1296</v>
      </c>
      <c r="B34" s="78"/>
      <c r="C34" s="79" t="s">
        <v>1299</v>
      </c>
      <c r="D34" s="33" t="s">
        <v>1658</v>
      </c>
      <c r="E34" s="33">
        <v>7800</v>
      </c>
      <c r="F34" s="83">
        <v>0.05</v>
      </c>
      <c r="G34" s="78" t="s">
        <v>1279</v>
      </c>
      <c r="H34" s="78" t="s">
        <v>434</v>
      </c>
      <c r="I34" s="84">
        <v>42367</v>
      </c>
      <c r="J34" s="78" t="s">
        <v>2263</v>
      </c>
      <c r="K34" s="78" t="s">
        <v>2264</v>
      </c>
      <c r="L34" s="104">
        <v>42370</v>
      </c>
      <c r="M34" s="104">
        <v>42735</v>
      </c>
    </row>
    <row r="35" spans="1:13">
      <c r="A35" s="77" t="s">
        <v>1296</v>
      </c>
      <c r="B35" s="78"/>
      <c r="C35" s="79" t="s">
        <v>1299</v>
      </c>
      <c r="D35" s="33" t="s">
        <v>1659</v>
      </c>
      <c r="E35" s="33">
        <v>2200</v>
      </c>
      <c r="F35" s="83">
        <v>0.05</v>
      </c>
      <c r="G35" s="78" t="s">
        <v>1279</v>
      </c>
      <c r="H35" s="78" t="s">
        <v>435</v>
      </c>
      <c r="I35" s="84">
        <v>42367</v>
      </c>
      <c r="J35" s="78" t="s">
        <v>2265</v>
      </c>
      <c r="K35" s="78" t="s">
        <v>2264</v>
      </c>
      <c r="L35" s="104">
        <v>42370</v>
      </c>
      <c r="M35" s="104">
        <v>42735</v>
      </c>
    </row>
    <row r="36" spans="1:13">
      <c r="A36" s="77" t="s">
        <v>1330</v>
      </c>
      <c r="B36" s="78"/>
      <c r="C36" s="79" t="s">
        <v>303</v>
      </c>
      <c r="D36" s="33" t="s">
        <v>1658</v>
      </c>
      <c r="E36" s="33">
        <v>5000</v>
      </c>
      <c r="F36" s="83">
        <v>0.05</v>
      </c>
      <c r="G36" s="78" t="s">
        <v>1279</v>
      </c>
      <c r="H36" s="78" t="s">
        <v>434</v>
      </c>
      <c r="I36" s="84">
        <v>42367</v>
      </c>
      <c r="J36" s="78" t="s">
        <v>2266</v>
      </c>
      <c r="K36" s="78" t="s">
        <v>2267</v>
      </c>
      <c r="L36" s="104">
        <v>42370</v>
      </c>
      <c r="M36" s="104">
        <v>42735</v>
      </c>
    </row>
    <row r="37" spans="1:13">
      <c r="A37" s="77" t="s">
        <v>1330</v>
      </c>
      <c r="B37" s="78"/>
      <c r="C37" s="79" t="s">
        <v>303</v>
      </c>
      <c r="D37" s="33" t="s">
        <v>1659</v>
      </c>
      <c r="E37" s="33">
        <v>3300</v>
      </c>
      <c r="F37" s="83">
        <v>0.05</v>
      </c>
      <c r="G37" s="78" t="s">
        <v>1279</v>
      </c>
      <c r="H37" s="78" t="s">
        <v>435</v>
      </c>
      <c r="I37" s="84">
        <v>42367</v>
      </c>
      <c r="J37" s="78" t="s">
        <v>2268</v>
      </c>
      <c r="K37" s="78" t="s">
        <v>2267</v>
      </c>
      <c r="L37" s="104">
        <v>42370</v>
      </c>
      <c r="M37" s="104">
        <v>42735</v>
      </c>
    </row>
    <row r="38" spans="1:13">
      <c r="A38" s="82" t="s">
        <v>1506</v>
      </c>
      <c r="B38" s="78"/>
      <c r="C38" s="79" t="s">
        <v>1509</v>
      </c>
      <c r="D38" s="79" t="s">
        <v>1658</v>
      </c>
      <c r="E38" s="79">
        <v>6600</v>
      </c>
      <c r="F38" s="83">
        <v>0.05</v>
      </c>
      <c r="G38" s="78" t="s">
        <v>1279</v>
      </c>
      <c r="H38" s="78" t="s">
        <v>434</v>
      </c>
      <c r="I38" s="84">
        <v>42367</v>
      </c>
      <c r="J38" s="78" t="s">
        <v>2269</v>
      </c>
      <c r="K38" s="78" t="s">
        <v>2270</v>
      </c>
      <c r="L38" s="104">
        <v>42370</v>
      </c>
      <c r="M38" s="104">
        <v>42735</v>
      </c>
    </row>
    <row r="39" spans="1:13">
      <c r="A39" s="82" t="s">
        <v>1506</v>
      </c>
      <c r="B39" s="78"/>
      <c r="C39" s="79" t="s">
        <v>1509</v>
      </c>
      <c r="D39" s="79" t="s">
        <v>1659</v>
      </c>
      <c r="E39" s="79">
        <v>1400</v>
      </c>
      <c r="F39" s="83">
        <v>0.05</v>
      </c>
      <c r="G39" s="78" t="s">
        <v>1279</v>
      </c>
      <c r="H39" s="78" t="s">
        <v>435</v>
      </c>
      <c r="I39" s="84">
        <v>42367</v>
      </c>
      <c r="J39" s="78" t="s">
        <v>2271</v>
      </c>
      <c r="K39" s="78" t="s">
        <v>2270</v>
      </c>
      <c r="L39" s="104">
        <v>42370</v>
      </c>
      <c r="M39" s="104">
        <v>42735</v>
      </c>
    </row>
    <row r="40" spans="1:13">
      <c r="A40" s="77" t="s">
        <v>1349</v>
      </c>
      <c r="B40" s="78"/>
      <c r="C40" s="79" t="s">
        <v>882</v>
      </c>
      <c r="D40" s="33" t="s">
        <v>1658</v>
      </c>
      <c r="E40" s="33">
        <v>3300</v>
      </c>
      <c r="F40" s="80">
        <v>0.05</v>
      </c>
      <c r="G40" s="32" t="s">
        <v>1279</v>
      </c>
      <c r="H40" s="32" t="s">
        <v>434</v>
      </c>
      <c r="I40" s="81">
        <v>42398</v>
      </c>
      <c r="J40" s="78" t="s">
        <v>883</v>
      </c>
      <c r="K40" s="78" t="s">
        <v>2272</v>
      </c>
      <c r="L40" s="104">
        <v>42370</v>
      </c>
      <c r="M40" s="104">
        <v>42735</v>
      </c>
    </row>
    <row r="41" spans="1:13">
      <c r="A41" s="82" t="s">
        <v>1349</v>
      </c>
      <c r="B41" s="78"/>
      <c r="C41" s="79" t="s">
        <v>882</v>
      </c>
      <c r="D41" s="79" t="s">
        <v>1659</v>
      </c>
      <c r="E41" s="79">
        <v>2000</v>
      </c>
      <c r="F41" s="83">
        <v>0.05</v>
      </c>
      <c r="G41" s="78" t="s">
        <v>1279</v>
      </c>
      <c r="H41" s="78" t="s">
        <v>435</v>
      </c>
      <c r="I41" s="84">
        <v>42398</v>
      </c>
      <c r="J41" s="78" t="s">
        <v>2273</v>
      </c>
      <c r="K41" s="78" t="s">
        <v>2272</v>
      </c>
      <c r="L41" s="104">
        <v>42370</v>
      </c>
      <c r="M41" s="104">
        <v>42735</v>
      </c>
    </row>
    <row r="42" spans="1:13">
      <c r="A42" s="77" t="s">
        <v>1355</v>
      </c>
      <c r="B42" s="78"/>
      <c r="C42" s="79" t="s">
        <v>1032</v>
      </c>
      <c r="D42" s="33" t="s">
        <v>1658</v>
      </c>
      <c r="E42" s="33">
        <v>6500</v>
      </c>
      <c r="F42" s="80">
        <v>0.05</v>
      </c>
      <c r="G42" s="32" t="s">
        <v>1279</v>
      </c>
      <c r="H42" s="32" t="s">
        <v>434</v>
      </c>
      <c r="I42" s="81">
        <v>42367</v>
      </c>
      <c r="J42" s="78" t="s">
        <v>888</v>
      </c>
      <c r="K42" s="78" t="s">
        <v>2274</v>
      </c>
      <c r="L42" s="104">
        <v>42370</v>
      </c>
      <c r="M42" s="104">
        <v>42735</v>
      </c>
    </row>
    <row r="43" spans="1:13">
      <c r="A43" s="82" t="s">
        <v>1355</v>
      </c>
      <c r="B43" s="78"/>
      <c r="C43" s="79" t="s">
        <v>1032</v>
      </c>
      <c r="D43" s="79" t="s">
        <v>1659</v>
      </c>
      <c r="E43" s="79">
        <v>4800</v>
      </c>
      <c r="F43" s="83">
        <v>0.05</v>
      </c>
      <c r="G43" s="78" t="s">
        <v>1279</v>
      </c>
      <c r="H43" s="78" t="s">
        <v>435</v>
      </c>
      <c r="I43" s="84">
        <v>42367</v>
      </c>
      <c r="J43" s="78" t="s">
        <v>889</v>
      </c>
      <c r="K43" s="78" t="s">
        <v>2274</v>
      </c>
      <c r="L43" s="104">
        <v>42370</v>
      </c>
      <c r="M43" s="104">
        <v>42735</v>
      </c>
    </row>
    <row r="44" spans="1:13">
      <c r="A44" s="82" t="s">
        <v>1376</v>
      </c>
      <c r="B44" s="78"/>
      <c r="C44" s="79" t="s">
        <v>1040</v>
      </c>
      <c r="D44" s="79" t="s">
        <v>1688</v>
      </c>
      <c r="E44" s="79">
        <v>200</v>
      </c>
      <c r="F44" s="83">
        <v>0</v>
      </c>
      <c r="G44" s="78" t="s">
        <v>1281</v>
      </c>
      <c r="H44" s="78" t="s">
        <v>434</v>
      </c>
      <c r="I44" s="84">
        <v>42367</v>
      </c>
      <c r="J44" s="78" t="s">
        <v>1133</v>
      </c>
      <c r="K44" s="78" t="s">
        <v>2275</v>
      </c>
      <c r="L44" s="104">
        <v>42370</v>
      </c>
      <c r="M44" s="104">
        <v>42735</v>
      </c>
    </row>
    <row r="45" spans="1:13">
      <c r="A45" s="77" t="s">
        <v>1404</v>
      </c>
      <c r="B45" s="78"/>
      <c r="C45" s="79" t="s">
        <v>301</v>
      </c>
      <c r="D45" s="33" t="s">
        <v>1658</v>
      </c>
      <c r="E45" s="33">
        <v>6200</v>
      </c>
      <c r="F45" s="83">
        <v>0.05</v>
      </c>
      <c r="G45" s="78" t="s">
        <v>1279</v>
      </c>
      <c r="H45" s="78" t="s">
        <v>434</v>
      </c>
      <c r="I45" s="84">
        <v>42367</v>
      </c>
      <c r="J45" s="78" t="s">
        <v>917</v>
      </c>
      <c r="K45" s="78" t="s">
        <v>2276</v>
      </c>
      <c r="L45" s="104">
        <v>42370</v>
      </c>
      <c r="M45" s="104">
        <v>42735</v>
      </c>
    </row>
    <row r="46" spans="1:13">
      <c r="A46" s="82" t="s">
        <v>1404</v>
      </c>
      <c r="B46" s="78"/>
      <c r="C46" s="79" t="s">
        <v>301</v>
      </c>
      <c r="D46" s="79" t="s">
        <v>1659</v>
      </c>
      <c r="E46" s="79">
        <v>5100</v>
      </c>
      <c r="F46" s="83">
        <v>0.05</v>
      </c>
      <c r="G46" s="78" t="s">
        <v>1279</v>
      </c>
      <c r="H46" s="78" t="s">
        <v>435</v>
      </c>
      <c r="I46" s="84">
        <v>42367</v>
      </c>
      <c r="J46" s="78" t="s">
        <v>918</v>
      </c>
      <c r="K46" s="78" t="s">
        <v>2276</v>
      </c>
      <c r="L46" s="104">
        <v>42370</v>
      </c>
      <c r="M46" s="104">
        <v>42735</v>
      </c>
    </row>
    <row r="47" spans="1:13">
      <c r="A47" s="77" t="s">
        <v>1410</v>
      </c>
      <c r="B47" s="78"/>
      <c r="C47" s="79" t="s">
        <v>574</v>
      </c>
      <c r="D47" s="33" t="s">
        <v>1658</v>
      </c>
      <c r="E47" s="33">
        <v>323700</v>
      </c>
      <c r="F47" s="80">
        <v>0.05</v>
      </c>
      <c r="G47" s="32" t="s">
        <v>1279</v>
      </c>
      <c r="H47" s="32" t="s">
        <v>434</v>
      </c>
      <c r="I47" s="81">
        <v>42367</v>
      </c>
      <c r="J47" s="78" t="s">
        <v>919</v>
      </c>
      <c r="K47" s="78" t="s">
        <v>2277</v>
      </c>
      <c r="L47" s="104">
        <v>42370</v>
      </c>
      <c r="M47" s="104">
        <v>42735</v>
      </c>
    </row>
    <row r="48" spans="1:13">
      <c r="A48" s="77" t="s">
        <v>1410</v>
      </c>
      <c r="B48" s="78"/>
      <c r="C48" s="79" t="s">
        <v>574</v>
      </c>
      <c r="D48" s="33" t="s">
        <v>1659</v>
      </c>
      <c r="E48" s="33">
        <v>28800</v>
      </c>
      <c r="F48" s="83">
        <v>0.05</v>
      </c>
      <c r="G48" s="78" t="s">
        <v>1279</v>
      </c>
      <c r="H48" s="78" t="s">
        <v>435</v>
      </c>
      <c r="I48" s="84">
        <v>42367</v>
      </c>
      <c r="J48" s="78" t="s">
        <v>920</v>
      </c>
      <c r="K48" s="78" t="s">
        <v>2277</v>
      </c>
      <c r="L48" s="104">
        <v>42370</v>
      </c>
      <c r="M48" s="104">
        <v>42735</v>
      </c>
    </row>
    <row r="49" spans="1:13">
      <c r="A49" s="82" t="s">
        <v>1410</v>
      </c>
      <c r="B49" s="78"/>
      <c r="C49" s="79" t="s">
        <v>574</v>
      </c>
      <c r="D49" s="79" t="s">
        <v>1689</v>
      </c>
      <c r="E49" s="79">
        <v>1660</v>
      </c>
      <c r="F49" s="83">
        <v>0</v>
      </c>
      <c r="G49" s="78" t="s">
        <v>1281</v>
      </c>
      <c r="H49" s="78" t="s">
        <v>434</v>
      </c>
      <c r="I49" s="84">
        <v>42367</v>
      </c>
      <c r="J49" s="78" t="s">
        <v>919</v>
      </c>
      <c r="K49" s="78" t="s">
        <v>2278</v>
      </c>
      <c r="L49" s="104">
        <v>42370</v>
      </c>
      <c r="M49" s="104">
        <v>42735</v>
      </c>
    </row>
    <row r="50" spans="1:13">
      <c r="A50" s="77" t="s">
        <v>1410</v>
      </c>
      <c r="B50" s="78"/>
      <c r="C50" s="79" t="s">
        <v>574</v>
      </c>
      <c r="D50" s="33" t="s">
        <v>1690</v>
      </c>
      <c r="E50" s="33">
        <v>150</v>
      </c>
      <c r="F50" s="80">
        <v>0</v>
      </c>
      <c r="G50" s="32" t="s">
        <v>1281</v>
      </c>
      <c r="H50" s="32" t="s">
        <v>434</v>
      </c>
      <c r="I50" s="81">
        <v>42367</v>
      </c>
      <c r="J50" s="78" t="s">
        <v>919</v>
      </c>
      <c r="K50" s="78" t="s">
        <v>2278</v>
      </c>
      <c r="L50" s="104">
        <v>42370</v>
      </c>
      <c r="M50" s="104">
        <v>42735</v>
      </c>
    </row>
    <row r="51" spans="1:13">
      <c r="A51" s="82" t="s">
        <v>1410</v>
      </c>
      <c r="B51" s="78"/>
      <c r="C51" s="79" t="s">
        <v>574</v>
      </c>
      <c r="D51" s="79" t="s">
        <v>1691</v>
      </c>
      <c r="E51" s="79">
        <v>840</v>
      </c>
      <c r="F51" s="83">
        <v>0</v>
      </c>
      <c r="G51" s="78" t="s">
        <v>1281</v>
      </c>
      <c r="H51" s="78" t="s">
        <v>434</v>
      </c>
      <c r="I51" s="84">
        <v>42367</v>
      </c>
      <c r="J51" s="78" t="s">
        <v>919</v>
      </c>
      <c r="K51" s="78" t="s">
        <v>2278</v>
      </c>
      <c r="L51" s="104">
        <v>42370</v>
      </c>
      <c r="M51" s="104">
        <v>42735</v>
      </c>
    </row>
    <row r="52" spans="1:13">
      <c r="A52" s="77" t="s">
        <v>1410</v>
      </c>
      <c r="B52" s="78"/>
      <c r="C52" s="79" t="s">
        <v>574</v>
      </c>
      <c r="D52" s="33" t="s">
        <v>1692</v>
      </c>
      <c r="E52" s="33">
        <v>200</v>
      </c>
      <c r="F52" s="80">
        <v>0</v>
      </c>
      <c r="G52" s="32" t="s">
        <v>1281</v>
      </c>
      <c r="H52" s="32" t="s">
        <v>434</v>
      </c>
      <c r="I52" s="81">
        <v>42367</v>
      </c>
      <c r="J52" s="78" t="s">
        <v>919</v>
      </c>
      <c r="K52" s="78" t="s">
        <v>2278</v>
      </c>
      <c r="L52" s="104">
        <v>42370</v>
      </c>
      <c r="M52" s="104">
        <v>42735</v>
      </c>
    </row>
    <row r="53" spans="1:13">
      <c r="A53" s="77" t="s">
        <v>1410</v>
      </c>
      <c r="B53" s="78"/>
      <c r="C53" s="79" t="s">
        <v>574</v>
      </c>
      <c r="D53" s="33" t="s">
        <v>1693</v>
      </c>
      <c r="E53" s="33">
        <v>840</v>
      </c>
      <c r="F53" s="80">
        <v>0</v>
      </c>
      <c r="G53" s="32" t="s">
        <v>1281</v>
      </c>
      <c r="H53" s="32" t="s">
        <v>434</v>
      </c>
      <c r="I53" s="81">
        <v>42367</v>
      </c>
      <c r="J53" s="78" t="s">
        <v>919</v>
      </c>
      <c r="K53" s="32" t="s">
        <v>2278</v>
      </c>
      <c r="L53" s="104">
        <v>42370</v>
      </c>
      <c r="M53" s="104">
        <v>42735</v>
      </c>
    </row>
    <row r="54" spans="1:13">
      <c r="A54" s="82" t="s">
        <v>1410</v>
      </c>
      <c r="B54" s="78"/>
      <c r="C54" s="79" t="s">
        <v>574</v>
      </c>
      <c r="D54" s="79" t="s">
        <v>1694</v>
      </c>
      <c r="E54" s="79">
        <v>100</v>
      </c>
      <c r="F54" s="83">
        <v>0</v>
      </c>
      <c r="G54" s="78" t="s">
        <v>1281</v>
      </c>
      <c r="H54" s="78" t="s">
        <v>434</v>
      </c>
      <c r="I54" s="84">
        <v>42367</v>
      </c>
      <c r="J54" s="32" t="s">
        <v>919</v>
      </c>
      <c r="K54" s="32" t="s">
        <v>2278</v>
      </c>
      <c r="L54" s="104">
        <v>42370</v>
      </c>
      <c r="M54" s="104">
        <v>42735</v>
      </c>
    </row>
    <row r="55" spans="1:13">
      <c r="A55" s="82" t="s">
        <v>1410</v>
      </c>
      <c r="B55" s="78"/>
      <c r="C55" s="79" t="s">
        <v>574</v>
      </c>
      <c r="D55" s="79" t="s">
        <v>1695</v>
      </c>
      <c r="E55" s="79">
        <v>420</v>
      </c>
      <c r="F55" s="83">
        <v>0</v>
      </c>
      <c r="G55" s="78" t="s">
        <v>1281</v>
      </c>
      <c r="H55" s="78" t="s">
        <v>434</v>
      </c>
      <c r="I55" s="84">
        <v>42367</v>
      </c>
      <c r="J55" s="32" t="s">
        <v>919</v>
      </c>
      <c r="K55" s="32" t="s">
        <v>2278</v>
      </c>
      <c r="L55" s="104">
        <v>42370</v>
      </c>
      <c r="M55" s="104">
        <v>42735</v>
      </c>
    </row>
    <row r="56" spans="1:13">
      <c r="A56" s="82" t="s">
        <v>1410</v>
      </c>
      <c r="B56" s="78"/>
      <c r="C56" s="79" t="s">
        <v>574</v>
      </c>
      <c r="D56" s="79" t="s">
        <v>1696</v>
      </c>
      <c r="E56" s="79">
        <v>840</v>
      </c>
      <c r="F56" s="83">
        <v>0</v>
      </c>
      <c r="G56" s="78" t="s">
        <v>1281</v>
      </c>
      <c r="H56" s="78" t="s">
        <v>434</v>
      </c>
      <c r="I56" s="84">
        <v>42367</v>
      </c>
      <c r="J56" s="32" t="s">
        <v>919</v>
      </c>
      <c r="K56" s="32" t="s">
        <v>2278</v>
      </c>
      <c r="L56" s="104">
        <v>42370</v>
      </c>
      <c r="M56" s="104">
        <v>42735</v>
      </c>
    </row>
    <row r="57" spans="1:13">
      <c r="A57" s="77" t="s">
        <v>1410</v>
      </c>
      <c r="B57" s="78"/>
      <c r="C57" s="79" t="s">
        <v>574</v>
      </c>
      <c r="D57" s="33" t="s">
        <v>1697</v>
      </c>
      <c r="E57" s="33">
        <v>150</v>
      </c>
      <c r="F57" s="80">
        <v>0</v>
      </c>
      <c r="G57" s="32" t="s">
        <v>1281</v>
      </c>
      <c r="H57" s="32" t="s">
        <v>434</v>
      </c>
      <c r="I57" s="81">
        <v>42367</v>
      </c>
      <c r="J57" s="32" t="s">
        <v>919</v>
      </c>
      <c r="K57" s="32" t="s">
        <v>2278</v>
      </c>
      <c r="L57" s="104">
        <v>42370</v>
      </c>
      <c r="M57" s="104">
        <v>42735</v>
      </c>
    </row>
    <row r="58" spans="1:13">
      <c r="A58" s="77" t="s">
        <v>1410</v>
      </c>
      <c r="B58" s="78"/>
      <c r="C58" s="79" t="s">
        <v>574</v>
      </c>
      <c r="D58" s="33" t="s">
        <v>1698</v>
      </c>
      <c r="E58" s="33">
        <v>420</v>
      </c>
      <c r="F58" s="80">
        <v>0</v>
      </c>
      <c r="G58" s="32" t="s">
        <v>1281</v>
      </c>
      <c r="H58" s="32" t="s">
        <v>434</v>
      </c>
      <c r="I58" s="81">
        <v>42367</v>
      </c>
      <c r="J58" s="32" t="s">
        <v>919</v>
      </c>
      <c r="K58" s="32" t="s">
        <v>2278</v>
      </c>
      <c r="L58" s="104">
        <v>42370</v>
      </c>
      <c r="M58" s="104">
        <v>42735</v>
      </c>
    </row>
    <row r="59" spans="1:13">
      <c r="A59" s="82" t="s">
        <v>1410</v>
      </c>
      <c r="B59" s="78"/>
      <c r="C59" s="79" t="s">
        <v>574</v>
      </c>
      <c r="D59" s="79" t="s">
        <v>1699</v>
      </c>
      <c r="E59" s="79">
        <v>100</v>
      </c>
      <c r="F59" s="83">
        <v>0</v>
      </c>
      <c r="G59" s="78" t="s">
        <v>1281</v>
      </c>
      <c r="H59" s="78" t="s">
        <v>434</v>
      </c>
      <c r="I59" s="84">
        <v>42367</v>
      </c>
      <c r="J59" s="78" t="s">
        <v>919</v>
      </c>
      <c r="K59" s="78" t="s">
        <v>2278</v>
      </c>
      <c r="L59" s="104">
        <v>42370</v>
      </c>
      <c r="M59" s="104">
        <v>42735</v>
      </c>
    </row>
    <row r="60" spans="1:13">
      <c r="A60" s="82" t="s">
        <v>1410</v>
      </c>
      <c r="B60" s="78"/>
      <c r="C60" s="79" t="s">
        <v>574</v>
      </c>
      <c r="D60" s="79" t="s">
        <v>1700</v>
      </c>
      <c r="E60" s="79">
        <v>840</v>
      </c>
      <c r="F60" s="83">
        <v>0</v>
      </c>
      <c r="G60" s="78" t="s">
        <v>1281</v>
      </c>
      <c r="H60" s="78" t="s">
        <v>434</v>
      </c>
      <c r="I60" s="84">
        <v>42367</v>
      </c>
      <c r="J60" s="78" t="s">
        <v>919</v>
      </c>
      <c r="K60" s="78" t="s">
        <v>2278</v>
      </c>
      <c r="L60" s="104">
        <v>42370</v>
      </c>
      <c r="M60" s="104">
        <v>42735</v>
      </c>
    </row>
    <row r="61" spans="1:13">
      <c r="A61" s="82" t="s">
        <v>1410</v>
      </c>
      <c r="B61" s="78"/>
      <c r="C61" s="79" t="s">
        <v>574</v>
      </c>
      <c r="D61" s="79" t="s">
        <v>1701</v>
      </c>
      <c r="E61" s="79">
        <v>840</v>
      </c>
      <c r="F61" s="83">
        <v>0</v>
      </c>
      <c r="G61" s="78" t="s">
        <v>1281</v>
      </c>
      <c r="H61" s="78" t="s">
        <v>434</v>
      </c>
      <c r="I61" s="84">
        <v>42367</v>
      </c>
      <c r="J61" s="78" t="s">
        <v>919</v>
      </c>
      <c r="K61" s="32" t="s">
        <v>2278</v>
      </c>
      <c r="L61" s="104">
        <v>42370</v>
      </c>
      <c r="M61" s="104">
        <v>42735</v>
      </c>
    </row>
    <row r="62" spans="1:13">
      <c r="A62" s="82" t="s">
        <v>1410</v>
      </c>
      <c r="B62" s="78"/>
      <c r="C62" s="79" t="s">
        <v>574</v>
      </c>
      <c r="D62" s="79" t="s">
        <v>1702</v>
      </c>
      <c r="E62" s="79">
        <v>200</v>
      </c>
      <c r="F62" s="83">
        <v>0</v>
      </c>
      <c r="G62" s="78" t="s">
        <v>1281</v>
      </c>
      <c r="H62" s="78" t="s">
        <v>434</v>
      </c>
      <c r="I62" s="84">
        <v>42367</v>
      </c>
      <c r="J62" s="78" t="s">
        <v>919</v>
      </c>
      <c r="K62" s="32" t="s">
        <v>2278</v>
      </c>
      <c r="L62" s="104">
        <v>42370</v>
      </c>
      <c r="M62" s="104">
        <v>42735</v>
      </c>
    </row>
    <row r="63" spans="1:13">
      <c r="A63" s="82" t="s">
        <v>1410</v>
      </c>
      <c r="B63" s="78"/>
      <c r="C63" s="79" t="s">
        <v>574</v>
      </c>
      <c r="D63" s="79" t="s">
        <v>1703</v>
      </c>
      <c r="E63" s="79">
        <v>100</v>
      </c>
      <c r="F63" s="83">
        <v>0</v>
      </c>
      <c r="G63" s="78" t="s">
        <v>1281</v>
      </c>
      <c r="H63" s="78" t="s">
        <v>434</v>
      </c>
      <c r="I63" s="84">
        <v>42367</v>
      </c>
      <c r="J63" s="78" t="s">
        <v>919</v>
      </c>
      <c r="K63" s="32" t="s">
        <v>2278</v>
      </c>
      <c r="L63" s="104">
        <v>42370</v>
      </c>
      <c r="M63" s="104">
        <v>42735</v>
      </c>
    </row>
    <row r="64" spans="1:13">
      <c r="A64" s="77" t="s">
        <v>1410</v>
      </c>
      <c r="B64" s="78"/>
      <c r="C64" s="79" t="s">
        <v>574</v>
      </c>
      <c r="D64" s="33" t="s">
        <v>1704</v>
      </c>
      <c r="E64" s="33">
        <v>420</v>
      </c>
      <c r="F64" s="80">
        <v>0</v>
      </c>
      <c r="G64" s="32" t="s">
        <v>1281</v>
      </c>
      <c r="H64" s="32" t="s">
        <v>434</v>
      </c>
      <c r="I64" s="81">
        <v>42367</v>
      </c>
      <c r="J64" s="78" t="s">
        <v>919</v>
      </c>
      <c r="K64" s="32" t="s">
        <v>2278</v>
      </c>
      <c r="L64" s="104">
        <v>42370</v>
      </c>
      <c r="M64" s="104">
        <v>42735</v>
      </c>
    </row>
    <row r="65" spans="1:13">
      <c r="A65" s="77" t="s">
        <v>1410</v>
      </c>
      <c r="B65" s="78"/>
      <c r="C65" s="79" t="s">
        <v>574</v>
      </c>
      <c r="D65" s="33" t="s">
        <v>1705</v>
      </c>
      <c r="E65" s="33">
        <v>840</v>
      </c>
      <c r="F65" s="80">
        <v>0</v>
      </c>
      <c r="G65" s="32" t="s">
        <v>1281</v>
      </c>
      <c r="H65" s="32" t="s">
        <v>434</v>
      </c>
      <c r="I65" s="81">
        <v>42367</v>
      </c>
      <c r="J65" s="78" t="s">
        <v>919</v>
      </c>
      <c r="K65" s="32" t="s">
        <v>2278</v>
      </c>
      <c r="L65" s="104">
        <v>42370</v>
      </c>
      <c r="M65" s="104">
        <v>42735</v>
      </c>
    </row>
    <row r="66" spans="1:13">
      <c r="A66" s="82" t="s">
        <v>1410</v>
      </c>
      <c r="B66" s="78"/>
      <c r="C66" s="79" t="s">
        <v>574</v>
      </c>
      <c r="D66" s="79" t="s">
        <v>1706</v>
      </c>
      <c r="E66" s="79">
        <v>330</v>
      </c>
      <c r="F66" s="83">
        <v>0</v>
      </c>
      <c r="G66" s="78" t="s">
        <v>1281</v>
      </c>
      <c r="H66" s="78" t="s">
        <v>434</v>
      </c>
      <c r="I66" s="84">
        <v>42367</v>
      </c>
      <c r="J66" s="78" t="s">
        <v>919</v>
      </c>
      <c r="K66" s="32" t="s">
        <v>2278</v>
      </c>
      <c r="L66" s="104">
        <v>42370</v>
      </c>
      <c r="M66" s="104">
        <v>42735</v>
      </c>
    </row>
    <row r="67" spans="1:13">
      <c r="A67" s="82" t="s">
        <v>1410</v>
      </c>
      <c r="B67" s="78"/>
      <c r="C67" s="79" t="s">
        <v>574</v>
      </c>
      <c r="D67" s="79" t="s">
        <v>1707</v>
      </c>
      <c r="E67" s="79">
        <v>330</v>
      </c>
      <c r="F67" s="83">
        <v>0</v>
      </c>
      <c r="G67" s="78" t="s">
        <v>1281</v>
      </c>
      <c r="H67" s="78" t="s">
        <v>434</v>
      </c>
      <c r="I67" s="84">
        <v>42367</v>
      </c>
      <c r="J67" s="78" t="s">
        <v>919</v>
      </c>
      <c r="K67" s="32" t="s">
        <v>2278</v>
      </c>
      <c r="L67" s="104">
        <v>42370</v>
      </c>
      <c r="M67" s="104">
        <v>42735</v>
      </c>
    </row>
    <row r="68" spans="1:13">
      <c r="A68" s="82" t="s">
        <v>1309</v>
      </c>
      <c r="B68" s="78"/>
      <c r="C68" s="79" t="s">
        <v>329</v>
      </c>
      <c r="D68" s="79" t="s">
        <v>1658</v>
      </c>
      <c r="E68" s="79">
        <v>119800</v>
      </c>
      <c r="F68" s="83">
        <v>0.05</v>
      </c>
      <c r="G68" s="78" t="s">
        <v>1279</v>
      </c>
      <c r="H68" s="78" t="s">
        <v>434</v>
      </c>
      <c r="I68" s="84">
        <v>42367</v>
      </c>
      <c r="J68" s="78" t="s">
        <v>858</v>
      </c>
      <c r="K68" s="32" t="s">
        <v>2279</v>
      </c>
      <c r="L68" s="104">
        <v>42370</v>
      </c>
      <c r="M68" s="104">
        <v>42735</v>
      </c>
    </row>
    <row r="69" spans="1:13">
      <c r="A69" s="82" t="s">
        <v>1309</v>
      </c>
      <c r="B69" s="78"/>
      <c r="C69" s="79" t="s">
        <v>329</v>
      </c>
      <c r="D69" s="79" t="s">
        <v>1659</v>
      </c>
      <c r="E69" s="79">
        <v>2900</v>
      </c>
      <c r="F69" s="83">
        <v>0.05</v>
      </c>
      <c r="G69" s="78" t="s">
        <v>1279</v>
      </c>
      <c r="H69" s="78" t="s">
        <v>435</v>
      </c>
      <c r="I69" s="84">
        <v>42367</v>
      </c>
      <c r="J69" s="78" t="s">
        <v>859</v>
      </c>
      <c r="K69" s="32" t="s">
        <v>2279</v>
      </c>
      <c r="L69" s="104">
        <v>42370</v>
      </c>
      <c r="M69" s="104">
        <v>42735</v>
      </c>
    </row>
    <row r="70" spans="1:13">
      <c r="A70" s="82" t="s">
        <v>1309</v>
      </c>
      <c r="B70" s="78"/>
      <c r="C70" s="79" t="s">
        <v>329</v>
      </c>
      <c r="D70" s="79" t="s">
        <v>1708</v>
      </c>
      <c r="E70" s="79">
        <v>10000</v>
      </c>
      <c r="F70" s="83">
        <v>0.76</v>
      </c>
      <c r="G70" s="78" t="s">
        <v>1282</v>
      </c>
      <c r="H70" s="78" t="s">
        <v>434</v>
      </c>
      <c r="I70" s="84">
        <v>42367</v>
      </c>
      <c r="J70" s="78" t="s">
        <v>858</v>
      </c>
      <c r="K70" s="32" t="s">
        <v>2280</v>
      </c>
      <c r="L70" s="104">
        <v>42370</v>
      </c>
      <c r="M70" s="104">
        <v>42735</v>
      </c>
    </row>
    <row r="71" spans="1:13">
      <c r="A71" s="82" t="s">
        <v>1309</v>
      </c>
      <c r="B71" s="78"/>
      <c r="C71" s="79" t="s">
        <v>329</v>
      </c>
      <c r="D71" s="79" t="s">
        <v>1709</v>
      </c>
      <c r="E71" s="79">
        <v>9000</v>
      </c>
      <c r="F71" s="83">
        <v>0.82</v>
      </c>
      <c r="G71" s="78" t="s">
        <v>1282</v>
      </c>
      <c r="H71" s="78" t="s">
        <v>434</v>
      </c>
      <c r="I71" s="84">
        <v>42367</v>
      </c>
      <c r="J71" s="78" t="s">
        <v>858</v>
      </c>
      <c r="K71" s="32" t="s">
        <v>2280</v>
      </c>
      <c r="L71" s="104">
        <v>42370</v>
      </c>
      <c r="M71" s="104">
        <v>42735</v>
      </c>
    </row>
    <row r="72" spans="1:13">
      <c r="A72" s="82" t="s">
        <v>1309</v>
      </c>
      <c r="B72" s="78"/>
      <c r="C72" s="79" t="s">
        <v>329</v>
      </c>
      <c r="D72" s="79" t="s">
        <v>1710</v>
      </c>
      <c r="E72" s="79">
        <v>4000</v>
      </c>
      <c r="F72" s="83">
        <v>0.72</v>
      </c>
      <c r="G72" s="78" t="s">
        <v>1282</v>
      </c>
      <c r="H72" s="78" t="s">
        <v>434</v>
      </c>
      <c r="I72" s="84">
        <v>42367</v>
      </c>
      <c r="J72" s="78" t="s">
        <v>858</v>
      </c>
      <c r="K72" s="32" t="s">
        <v>2280</v>
      </c>
      <c r="L72" s="104">
        <v>42370</v>
      </c>
      <c r="M72" s="104">
        <v>42735</v>
      </c>
    </row>
    <row r="73" spans="1:13">
      <c r="A73" s="82" t="s">
        <v>1309</v>
      </c>
      <c r="B73" s="78"/>
      <c r="C73" s="79" t="s">
        <v>329</v>
      </c>
      <c r="D73" s="79" t="s">
        <v>1711</v>
      </c>
      <c r="E73" s="79">
        <v>10200</v>
      </c>
      <c r="F73" s="83">
        <v>0.66</v>
      </c>
      <c r="G73" s="78" t="s">
        <v>1282</v>
      </c>
      <c r="H73" s="78" t="s">
        <v>434</v>
      </c>
      <c r="I73" s="84">
        <v>42367</v>
      </c>
      <c r="J73" s="78" t="s">
        <v>858</v>
      </c>
      <c r="K73" s="32" t="s">
        <v>2280</v>
      </c>
      <c r="L73" s="104">
        <v>42370</v>
      </c>
      <c r="M73" s="104">
        <v>42735</v>
      </c>
    </row>
    <row r="74" spans="1:13">
      <c r="A74" s="82" t="s">
        <v>1309</v>
      </c>
      <c r="B74" s="78"/>
      <c r="C74" s="79" t="s">
        <v>329</v>
      </c>
      <c r="D74" s="79" t="s">
        <v>1712</v>
      </c>
      <c r="E74" s="79">
        <v>6100</v>
      </c>
      <c r="F74" s="83">
        <v>0.78</v>
      </c>
      <c r="G74" s="78" t="s">
        <v>1282</v>
      </c>
      <c r="H74" s="78" t="s">
        <v>434</v>
      </c>
      <c r="I74" s="84">
        <v>42367</v>
      </c>
      <c r="J74" s="78" t="s">
        <v>858</v>
      </c>
      <c r="K74" s="32" t="s">
        <v>2280</v>
      </c>
      <c r="L74" s="104">
        <v>42370</v>
      </c>
      <c r="M74" s="104">
        <v>42735</v>
      </c>
    </row>
    <row r="75" spans="1:13">
      <c r="A75" s="77" t="s">
        <v>1309</v>
      </c>
      <c r="B75" s="78"/>
      <c r="C75" s="79" t="s">
        <v>329</v>
      </c>
      <c r="D75" s="33" t="s">
        <v>1713</v>
      </c>
      <c r="E75" s="33">
        <v>4100</v>
      </c>
      <c r="F75" s="83">
        <v>0.88</v>
      </c>
      <c r="G75" s="78" t="s">
        <v>1282</v>
      </c>
      <c r="H75" s="78" t="s">
        <v>434</v>
      </c>
      <c r="I75" s="84">
        <v>42367</v>
      </c>
      <c r="J75" s="78" t="s">
        <v>858</v>
      </c>
      <c r="K75" s="32" t="s">
        <v>2280</v>
      </c>
      <c r="L75" s="104">
        <v>42370</v>
      </c>
      <c r="M75" s="104">
        <v>42735</v>
      </c>
    </row>
    <row r="76" spans="1:13">
      <c r="A76" s="82" t="s">
        <v>1309</v>
      </c>
      <c r="B76" s="78"/>
      <c r="C76" s="79" t="s">
        <v>329</v>
      </c>
      <c r="D76" s="33" t="s">
        <v>1714</v>
      </c>
      <c r="E76" s="33">
        <v>5800</v>
      </c>
      <c r="F76" s="80">
        <v>0.52</v>
      </c>
      <c r="G76" s="32" t="s">
        <v>1282</v>
      </c>
      <c r="H76" s="32" t="s">
        <v>434</v>
      </c>
      <c r="I76" s="81">
        <v>42367</v>
      </c>
      <c r="J76" s="78" t="s">
        <v>858</v>
      </c>
      <c r="K76" s="32" t="s">
        <v>2280</v>
      </c>
      <c r="L76" s="104">
        <v>42370</v>
      </c>
      <c r="M76" s="104">
        <v>42735</v>
      </c>
    </row>
    <row r="77" spans="1:13">
      <c r="A77" s="77" t="s">
        <v>1412</v>
      </c>
      <c r="B77" s="78"/>
      <c r="C77" s="79" t="s">
        <v>1414</v>
      </c>
      <c r="D77" s="33" t="s">
        <v>1715</v>
      </c>
      <c r="E77" s="33">
        <v>4000</v>
      </c>
      <c r="F77" s="83">
        <v>0.36</v>
      </c>
      <c r="G77" s="78" t="s">
        <v>1282</v>
      </c>
      <c r="H77" s="78" t="s">
        <v>434</v>
      </c>
      <c r="I77" s="84">
        <v>42367</v>
      </c>
      <c r="J77" s="78" t="s">
        <v>2281</v>
      </c>
      <c r="K77" s="78" t="s">
        <v>2282</v>
      </c>
      <c r="L77" s="104">
        <v>42370</v>
      </c>
      <c r="M77" s="104">
        <v>42735</v>
      </c>
    </row>
    <row r="78" spans="1:13">
      <c r="A78" s="77" t="s">
        <v>1448</v>
      </c>
      <c r="B78" s="78"/>
      <c r="C78" s="79" t="s">
        <v>335</v>
      </c>
      <c r="D78" s="33" t="s">
        <v>1658</v>
      </c>
      <c r="E78" s="33">
        <v>45700</v>
      </c>
      <c r="F78" s="83">
        <v>0.05</v>
      </c>
      <c r="G78" s="78" t="s">
        <v>1279</v>
      </c>
      <c r="H78" s="78" t="s">
        <v>434</v>
      </c>
      <c r="I78" s="84">
        <v>42367</v>
      </c>
      <c r="J78" s="78" t="s">
        <v>942</v>
      </c>
      <c r="K78" s="78" t="s">
        <v>2283</v>
      </c>
      <c r="L78" s="104">
        <v>42370</v>
      </c>
      <c r="M78" s="104">
        <v>42735</v>
      </c>
    </row>
    <row r="79" spans="1:13">
      <c r="A79" s="77" t="s">
        <v>1448</v>
      </c>
      <c r="B79" s="78"/>
      <c r="C79" s="79" t="s">
        <v>335</v>
      </c>
      <c r="D79" s="33" t="s">
        <v>1659</v>
      </c>
      <c r="E79" s="33">
        <v>8000</v>
      </c>
      <c r="F79" s="80">
        <v>0.05</v>
      </c>
      <c r="G79" s="32" t="s">
        <v>1279</v>
      </c>
      <c r="H79" s="32" t="s">
        <v>435</v>
      </c>
      <c r="I79" s="81">
        <v>42367</v>
      </c>
      <c r="J79" s="78" t="s">
        <v>943</v>
      </c>
      <c r="K79" s="78" t="s">
        <v>2283</v>
      </c>
      <c r="L79" s="104">
        <v>42370</v>
      </c>
      <c r="M79" s="104">
        <v>42735</v>
      </c>
    </row>
    <row r="80" spans="1:13">
      <c r="A80" s="77" t="s">
        <v>1448</v>
      </c>
      <c r="B80" s="78"/>
      <c r="C80" s="79" t="s">
        <v>335</v>
      </c>
      <c r="D80" s="33" t="s">
        <v>1716</v>
      </c>
      <c r="E80" s="33">
        <v>840</v>
      </c>
      <c r="F80" s="80">
        <v>0</v>
      </c>
      <c r="G80" s="32" t="s">
        <v>1281</v>
      </c>
      <c r="H80" s="32" t="s">
        <v>434</v>
      </c>
      <c r="I80" s="81">
        <v>42367</v>
      </c>
      <c r="J80" s="78" t="s">
        <v>942</v>
      </c>
      <c r="K80" s="78" t="s">
        <v>2284</v>
      </c>
      <c r="L80" s="104">
        <v>42370</v>
      </c>
      <c r="M80" s="104">
        <v>42735</v>
      </c>
    </row>
    <row r="81" spans="1:13">
      <c r="A81" s="77" t="s">
        <v>1448</v>
      </c>
      <c r="B81" s="78"/>
      <c r="C81" s="79" t="s">
        <v>335</v>
      </c>
      <c r="D81" s="33" t="s">
        <v>1717</v>
      </c>
      <c r="E81" s="33">
        <v>1660</v>
      </c>
      <c r="F81" s="80">
        <v>0</v>
      </c>
      <c r="G81" s="32" t="s">
        <v>1281</v>
      </c>
      <c r="H81" s="32" t="s">
        <v>434</v>
      </c>
      <c r="I81" s="81">
        <v>42367</v>
      </c>
      <c r="J81" s="78" t="s">
        <v>942</v>
      </c>
      <c r="K81" s="78" t="s">
        <v>2284</v>
      </c>
      <c r="L81" s="104">
        <v>42370</v>
      </c>
      <c r="M81" s="104">
        <v>42735</v>
      </c>
    </row>
    <row r="82" spans="1:13">
      <c r="A82" s="77" t="s">
        <v>1448</v>
      </c>
      <c r="B82" s="78"/>
      <c r="C82" s="79" t="s">
        <v>335</v>
      </c>
      <c r="D82" s="33" t="s">
        <v>1718</v>
      </c>
      <c r="E82" s="33">
        <v>100</v>
      </c>
      <c r="F82" s="80">
        <v>0</v>
      </c>
      <c r="G82" s="32" t="s">
        <v>1281</v>
      </c>
      <c r="H82" s="32" t="s">
        <v>434</v>
      </c>
      <c r="I82" s="81">
        <v>42367</v>
      </c>
      <c r="J82" s="78" t="s">
        <v>942</v>
      </c>
      <c r="K82" s="78" t="s">
        <v>2284</v>
      </c>
      <c r="L82" s="104">
        <v>42370</v>
      </c>
      <c r="M82" s="104">
        <v>42735</v>
      </c>
    </row>
    <row r="83" spans="1:13">
      <c r="A83" s="77" t="s">
        <v>1448</v>
      </c>
      <c r="B83" s="78"/>
      <c r="C83" s="79" t="s">
        <v>335</v>
      </c>
      <c r="D83" s="33" t="s">
        <v>1719</v>
      </c>
      <c r="E83" s="33">
        <v>150</v>
      </c>
      <c r="F83" s="83">
        <v>0</v>
      </c>
      <c r="G83" s="78" t="s">
        <v>1281</v>
      </c>
      <c r="H83" s="78" t="s">
        <v>434</v>
      </c>
      <c r="I83" s="84">
        <v>42367</v>
      </c>
      <c r="J83" s="78" t="s">
        <v>942</v>
      </c>
      <c r="K83" s="78" t="s">
        <v>2284</v>
      </c>
      <c r="L83" s="104">
        <v>42370</v>
      </c>
      <c r="M83" s="104">
        <v>42735</v>
      </c>
    </row>
    <row r="84" spans="1:13">
      <c r="A84" s="82" t="s">
        <v>1448</v>
      </c>
      <c r="B84" s="78"/>
      <c r="C84" s="79" t="s">
        <v>335</v>
      </c>
      <c r="D84" s="79" t="s">
        <v>1720</v>
      </c>
      <c r="E84" s="79">
        <v>330</v>
      </c>
      <c r="F84" s="83">
        <v>0</v>
      </c>
      <c r="G84" s="78" t="s">
        <v>1281</v>
      </c>
      <c r="H84" s="78" t="s">
        <v>434</v>
      </c>
      <c r="I84" s="84">
        <v>42367</v>
      </c>
      <c r="J84" s="32" t="s">
        <v>942</v>
      </c>
      <c r="K84" s="32" t="s">
        <v>2284</v>
      </c>
      <c r="L84" s="104">
        <v>42370</v>
      </c>
      <c r="M84" s="104">
        <v>42735</v>
      </c>
    </row>
    <row r="85" spans="1:13">
      <c r="A85" s="77" t="s">
        <v>1448</v>
      </c>
      <c r="B85" s="78"/>
      <c r="C85" s="79" t="s">
        <v>335</v>
      </c>
      <c r="D85" s="33" t="s">
        <v>1721</v>
      </c>
      <c r="E85" s="33">
        <v>10000</v>
      </c>
      <c r="F85" s="83">
        <v>0.41</v>
      </c>
      <c r="G85" s="78" t="s">
        <v>1282</v>
      </c>
      <c r="H85" s="78" t="s">
        <v>434</v>
      </c>
      <c r="I85" s="84">
        <v>42367</v>
      </c>
      <c r="J85" s="78" t="s">
        <v>942</v>
      </c>
      <c r="K85" s="32" t="s">
        <v>2285</v>
      </c>
      <c r="L85" s="104">
        <v>42370</v>
      </c>
      <c r="M85" s="104">
        <v>42735</v>
      </c>
    </row>
    <row r="86" spans="1:13">
      <c r="A86" s="82" t="s">
        <v>1448</v>
      </c>
      <c r="B86" s="78"/>
      <c r="C86" s="79" t="s">
        <v>335</v>
      </c>
      <c r="D86" s="79" t="s">
        <v>1722</v>
      </c>
      <c r="E86" s="79">
        <v>7500</v>
      </c>
      <c r="F86" s="83">
        <v>0.11</v>
      </c>
      <c r="G86" s="78" t="s">
        <v>1287</v>
      </c>
      <c r="H86" s="78" t="s">
        <v>437</v>
      </c>
      <c r="I86" s="84">
        <v>42367</v>
      </c>
      <c r="J86" s="78" t="s">
        <v>2286</v>
      </c>
      <c r="K86" s="78" t="s">
        <v>2287</v>
      </c>
      <c r="L86" s="104">
        <v>42370</v>
      </c>
      <c r="M86" s="104">
        <v>42735</v>
      </c>
    </row>
    <row r="87" spans="1:13">
      <c r="A87" s="82" t="s">
        <v>1527</v>
      </c>
      <c r="B87" s="78"/>
      <c r="C87" s="79" t="s">
        <v>281</v>
      </c>
      <c r="D87" s="79" t="s">
        <v>1723</v>
      </c>
      <c r="E87" s="79">
        <v>2700</v>
      </c>
      <c r="F87" s="83">
        <v>0.05</v>
      </c>
      <c r="G87" s="78" t="s">
        <v>1284</v>
      </c>
      <c r="H87" s="78" t="s">
        <v>437</v>
      </c>
      <c r="I87" s="84">
        <v>42367</v>
      </c>
      <c r="J87" s="78" t="s">
        <v>988</v>
      </c>
      <c r="K87" s="78" t="s">
        <v>2288</v>
      </c>
      <c r="L87" s="104">
        <v>42370</v>
      </c>
      <c r="M87" s="104">
        <v>42735</v>
      </c>
    </row>
    <row r="88" spans="1:13">
      <c r="A88" s="82" t="s">
        <v>1527</v>
      </c>
      <c r="B88" s="78"/>
      <c r="C88" s="79" t="s">
        <v>281</v>
      </c>
      <c r="D88" s="79" t="s">
        <v>1724</v>
      </c>
      <c r="E88" s="79">
        <v>10200</v>
      </c>
      <c r="F88" s="83">
        <v>0.05</v>
      </c>
      <c r="G88" s="78" t="s">
        <v>1284</v>
      </c>
      <c r="H88" s="78" t="s">
        <v>437</v>
      </c>
      <c r="I88" s="84">
        <v>42367</v>
      </c>
      <c r="J88" s="78" t="s">
        <v>988</v>
      </c>
      <c r="K88" s="78" t="s">
        <v>2288</v>
      </c>
      <c r="L88" s="104">
        <v>42370</v>
      </c>
      <c r="M88" s="104">
        <v>42735</v>
      </c>
    </row>
    <row r="89" spans="1:13">
      <c r="A89" s="82" t="s">
        <v>1527</v>
      </c>
      <c r="B89" s="78"/>
      <c r="C89" s="79" t="s">
        <v>281</v>
      </c>
      <c r="D89" s="79" t="s">
        <v>1725</v>
      </c>
      <c r="E89" s="79">
        <v>179000</v>
      </c>
      <c r="F89" s="83">
        <v>0.05</v>
      </c>
      <c r="G89" s="78" t="s">
        <v>1284</v>
      </c>
      <c r="H89" s="78" t="s">
        <v>437</v>
      </c>
      <c r="I89" s="84">
        <v>42367</v>
      </c>
      <c r="J89" s="78" t="s">
        <v>988</v>
      </c>
      <c r="K89" s="78" t="s">
        <v>2288</v>
      </c>
      <c r="L89" s="104">
        <v>42370</v>
      </c>
      <c r="M89" s="104">
        <v>42735</v>
      </c>
    </row>
    <row r="90" spans="1:13">
      <c r="A90" s="82" t="s">
        <v>1527</v>
      </c>
      <c r="B90" s="78"/>
      <c r="C90" s="79" t="s">
        <v>281</v>
      </c>
      <c r="D90" s="79" t="s">
        <v>1726</v>
      </c>
      <c r="E90" s="79">
        <v>11700</v>
      </c>
      <c r="F90" s="83">
        <v>0.1</v>
      </c>
      <c r="G90" s="78" t="s">
        <v>1284</v>
      </c>
      <c r="H90" s="78" t="s">
        <v>437</v>
      </c>
      <c r="I90" s="84">
        <v>42367</v>
      </c>
      <c r="J90" s="78" t="s">
        <v>988</v>
      </c>
      <c r="K90" s="78" t="s">
        <v>2288</v>
      </c>
      <c r="L90" s="104">
        <v>42370</v>
      </c>
      <c r="M90" s="104">
        <v>42735</v>
      </c>
    </row>
    <row r="91" spans="1:13">
      <c r="A91" s="82" t="s">
        <v>1527</v>
      </c>
      <c r="B91" s="78"/>
      <c r="C91" s="79" t="s">
        <v>281</v>
      </c>
      <c r="D91" s="79" t="s">
        <v>1727</v>
      </c>
      <c r="E91" s="79">
        <v>27700</v>
      </c>
      <c r="F91" s="83">
        <v>0.2</v>
      </c>
      <c r="G91" s="78" t="s">
        <v>1284</v>
      </c>
      <c r="H91" s="78" t="s">
        <v>437</v>
      </c>
      <c r="I91" s="84">
        <v>42367</v>
      </c>
      <c r="J91" s="78" t="s">
        <v>988</v>
      </c>
      <c r="K91" s="78" t="s">
        <v>2288</v>
      </c>
      <c r="L91" s="104">
        <v>42370</v>
      </c>
      <c r="M91" s="104">
        <v>42735</v>
      </c>
    </row>
    <row r="92" spans="1:13">
      <c r="A92" s="82" t="s">
        <v>1527</v>
      </c>
      <c r="B92" s="78"/>
      <c r="C92" s="79" t="s">
        <v>281</v>
      </c>
      <c r="D92" s="33" t="s">
        <v>1728</v>
      </c>
      <c r="E92" s="33">
        <v>18700</v>
      </c>
      <c r="F92" s="80">
        <v>0.05</v>
      </c>
      <c r="G92" s="32" t="s">
        <v>1284</v>
      </c>
      <c r="H92" s="78" t="s">
        <v>437</v>
      </c>
      <c r="I92" s="84">
        <v>42367</v>
      </c>
      <c r="J92" s="78" t="s">
        <v>988</v>
      </c>
      <c r="K92" s="78" t="s">
        <v>2288</v>
      </c>
      <c r="L92" s="104">
        <v>42370</v>
      </c>
      <c r="M92" s="104">
        <v>42735</v>
      </c>
    </row>
    <row r="93" spans="1:13">
      <c r="A93" s="82" t="s">
        <v>1527</v>
      </c>
      <c r="B93" s="78"/>
      <c r="C93" s="79" t="s">
        <v>281</v>
      </c>
      <c r="D93" s="33" t="s">
        <v>1729</v>
      </c>
      <c r="E93" s="33">
        <v>13300</v>
      </c>
      <c r="F93" s="80">
        <v>0.05</v>
      </c>
      <c r="G93" s="32" t="s">
        <v>1284</v>
      </c>
      <c r="H93" s="78" t="s">
        <v>437</v>
      </c>
      <c r="I93" s="84">
        <v>42367</v>
      </c>
      <c r="J93" s="78" t="s">
        <v>988</v>
      </c>
      <c r="K93" s="78" t="s">
        <v>2288</v>
      </c>
      <c r="L93" s="104">
        <v>42370</v>
      </c>
      <c r="M93" s="104">
        <v>42735</v>
      </c>
    </row>
    <row r="94" spans="1:13">
      <c r="A94" s="82" t="s">
        <v>1527</v>
      </c>
      <c r="B94" s="78"/>
      <c r="C94" s="79" t="s">
        <v>281</v>
      </c>
      <c r="D94" s="33" t="s">
        <v>1730</v>
      </c>
      <c r="E94" s="33">
        <v>8500</v>
      </c>
      <c r="F94" s="83">
        <v>0.1</v>
      </c>
      <c r="G94" s="78" t="s">
        <v>1284</v>
      </c>
      <c r="H94" s="78" t="s">
        <v>437</v>
      </c>
      <c r="I94" s="84">
        <v>42367</v>
      </c>
      <c r="J94" s="78" t="s">
        <v>988</v>
      </c>
      <c r="K94" s="78" t="s">
        <v>2288</v>
      </c>
      <c r="L94" s="104">
        <v>42370</v>
      </c>
      <c r="M94" s="104">
        <v>42735</v>
      </c>
    </row>
    <row r="95" spans="1:13">
      <c r="A95" s="82" t="s">
        <v>1527</v>
      </c>
      <c r="B95" s="78"/>
      <c r="C95" s="79" t="s">
        <v>281</v>
      </c>
      <c r="D95" s="33" t="s">
        <v>1731</v>
      </c>
      <c r="E95" s="33">
        <v>3200</v>
      </c>
      <c r="F95" s="80">
        <v>0.05</v>
      </c>
      <c r="G95" s="32" t="s">
        <v>1284</v>
      </c>
      <c r="H95" s="78" t="s">
        <v>437</v>
      </c>
      <c r="I95" s="84">
        <v>42367</v>
      </c>
      <c r="J95" s="78" t="s">
        <v>988</v>
      </c>
      <c r="K95" s="78" t="s">
        <v>2288</v>
      </c>
      <c r="L95" s="104">
        <v>42370</v>
      </c>
      <c r="M95" s="104">
        <v>42735</v>
      </c>
    </row>
    <row r="96" spans="1:13">
      <c r="A96" s="82" t="s">
        <v>1527</v>
      </c>
      <c r="B96" s="78"/>
      <c r="C96" s="79" t="s">
        <v>281</v>
      </c>
      <c r="D96" s="33" t="s">
        <v>1732</v>
      </c>
      <c r="E96" s="33">
        <v>14400</v>
      </c>
      <c r="F96" s="80">
        <v>0.05</v>
      </c>
      <c r="G96" s="32" t="s">
        <v>1284</v>
      </c>
      <c r="H96" s="78" t="s">
        <v>437</v>
      </c>
      <c r="I96" s="84">
        <v>42367</v>
      </c>
      <c r="J96" s="78" t="s">
        <v>988</v>
      </c>
      <c r="K96" s="78" t="s">
        <v>2288</v>
      </c>
      <c r="L96" s="104">
        <v>42370</v>
      </c>
      <c r="M96" s="104">
        <v>42735</v>
      </c>
    </row>
    <row r="97" spans="1:13">
      <c r="A97" s="82" t="s">
        <v>1527</v>
      </c>
      <c r="B97" s="78"/>
      <c r="C97" s="79" t="s">
        <v>281</v>
      </c>
      <c r="D97" s="33" t="s">
        <v>1733</v>
      </c>
      <c r="E97" s="33">
        <v>5600</v>
      </c>
      <c r="F97" s="80">
        <v>0.05</v>
      </c>
      <c r="G97" s="32" t="s">
        <v>1284</v>
      </c>
      <c r="H97" s="78" t="s">
        <v>437</v>
      </c>
      <c r="I97" s="84">
        <v>42367</v>
      </c>
      <c r="J97" s="78" t="s">
        <v>988</v>
      </c>
      <c r="K97" s="78" t="s">
        <v>2288</v>
      </c>
      <c r="L97" s="104">
        <v>42370</v>
      </c>
      <c r="M97" s="104">
        <v>42735</v>
      </c>
    </row>
    <row r="98" spans="1:13">
      <c r="A98" s="82" t="s">
        <v>1527</v>
      </c>
      <c r="B98" s="78"/>
      <c r="C98" s="79" t="s">
        <v>281</v>
      </c>
      <c r="D98" s="79" t="s">
        <v>1735</v>
      </c>
      <c r="E98" s="79">
        <v>97700</v>
      </c>
      <c r="F98" s="83">
        <v>0.05</v>
      </c>
      <c r="G98" s="78" t="s">
        <v>1284</v>
      </c>
      <c r="H98" s="78" t="s">
        <v>434</v>
      </c>
      <c r="I98" s="84">
        <v>42367</v>
      </c>
      <c r="J98" s="78" t="s">
        <v>989</v>
      </c>
      <c r="K98" s="32" t="s">
        <v>2288</v>
      </c>
      <c r="L98" s="104">
        <v>42370</v>
      </c>
      <c r="M98" s="104">
        <v>42735</v>
      </c>
    </row>
    <row r="99" spans="1:13">
      <c r="A99" s="82" t="s">
        <v>1527</v>
      </c>
      <c r="B99" s="78"/>
      <c r="C99" s="79" t="s">
        <v>281</v>
      </c>
      <c r="D99" s="33" t="s">
        <v>1734</v>
      </c>
      <c r="E99" s="33">
        <v>107200</v>
      </c>
      <c r="F99" s="80">
        <v>0.05</v>
      </c>
      <c r="G99" s="32" t="s">
        <v>1284</v>
      </c>
      <c r="H99" s="78" t="s">
        <v>437</v>
      </c>
      <c r="I99" s="84">
        <v>42367</v>
      </c>
      <c r="J99" s="78" t="s">
        <v>988</v>
      </c>
      <c r="K99" s="78" t="s">
        <v>2288</v>
      </c>
      <c r="L99" s="104">
        <v>42370</v>
      </c>
      <c r="M99" s="104">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4">
        <v>42370</v>
      </c>
      <c r="M100" s="104">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4">
        <v>42370</v>
      </c>
      <c r="M101" s="104">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4">
        <v>42370</v>
      </c>
      <c r="M102" s="104">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4">
        <v>42370</v>
      </c>
      <c r="M103" s="104">
        <v>42735</v>
      </c>
    </row>
    <row r="104" spans="1:13">
      <c r="A104" s="77" t="s">
        <v>1529</v>
      </c>
      <c r="C104" s="33" t="s">
        <v>278</v>
      </c>
      <c r="D104" s="33" t="s">
        <v>1738</v>
      </c>
      <c r="E104" s="33">
        <v>4500</v>
      </c>
      <c r="F104" s="80">
        <v>0.31</v>
      </c>
      <c r="G104" s="32" t="s">
        <v>1282</v>
      </c>
      <c r="H104" s="32" t="s">
        <v>434</v>
      </c>
      <c r="I104" s="81">
        <v>42367</v>
      </c>
      <c r="J104" s="32" t="s">
        <v>990</v>
      </c>
      <c r="K104" s="32" t="s">
        <v>2291</v>
      </c>
      <c r="L104" s="104">
        <v>42370</v>
      </c>
      <c r="M104" s="104">
        <v>42735</v>
      </c>
    </row>
    <row r="105" spans="1:13">
      <c r="A105" s="77" t="s">
        <v>1529</v>
      </c>
      <c r="C105" s="33" t="s">
        <v>278</v>
      </c>
      <c r="D105" s="33" t="s">
        <v>1739</v>
      </c>
      <c r="E105" s="33">
        <v>12300</v>
      </c>
      <c r="F105" s="80">
        <v>0.05</v>
      </c>
      <c r="G105" s="32" t="s">
        <v>1284</v>
      </c>
      <c r="H105" s="32" t="s">
        <v>437</v>
      </c>
      <c r="I105" s="81">
        <v>42367</v>
      </c>
      <c r="J105" s="32" t="s">
        <v>2292</v>
      </c>
      <c r="K105" s="32" t="s">
        <v>2293</v>
      </c>
      <c r="L105" s="104">
        <v>42370</v>
      </c>
      <c r="M105" s="104">
        <v>42735</v>
      </c>
    </row>
    <row r="106" spans="1:13">
      <c r="A106" s="77" t="s">
        <v>1529</v>
      </c>
      <c r="C106" s="33" t="s">
        <v>278</v>
      </c>
      <c r="D106" s="33" t="s">
        <v>1740</v>
      </c>
      <c r="E106" s="33">
        <v>82500</v>
      </c>
      <c r="F106" s="80">
        <v>0.05</v>
      </c>
      <c r="G106" s="32" t="s">
        <v>1284</v>
      </c>
      <c r="H106" s="32" t="s">
        <v>437</v>
      </c>
      <c r="I106" s="81">
        <v>42367</v>
      </c>
      <c r="J106" s="32" t="s">
        <v>2292</v>
      </c>
      <c r="K106" s="32" t="s">
        <v>2293</v>
      </c>
      <c r="L106" s="104">
        <v>42370</v>
      </c>
      <c r="M106" s="104">
        <v>42735</v>
      </c>
    </row>
    <row r="107" spans="1:13">
      <c r="A107" s="77" t="s">
        <v>1529</v>
      </c>
      <c r="C107" s="33" t="s">
        <v>278</v>
      </c>
      <c r="D107" s="33" t="s">
        <v>1742</v>
      </c>
      <c r="E107" s="33">
        <v>76000</v>
      </c>
      <c r="F107" s="80">
        <v>0.05</v>
      </c>
      <c r="G107" s="32" t="s">
        <v>1284</v>
      </c>
      <c r="H107" s="32" t="s">
        <v>434</v>
      </c>
      <c r="I107" s="81">
        <v>42367</v>
      </c>
      <c r="J107" s="32" t="s">
        <v>990</v>
      </c>
      <c r="K107" s="32" t="s">
        <v>2293</v>
      </c>
      <c r="L107" s="104">
        <v>42370</v>
      </c>
      <c r="M107" s="104">
        <v>42735</v>
      </c>
    </row>
    <row r="108" spans="1:13">
      <c r="A108" s="77" t="s">
        <v>1529</v>
      </c>
      <c r="C108" s="33" t="s">
        <v>278</v>
      </c>
      <c r="D108" s="33" t="s">
        <v>1743</v>
      </c>
      <c r="E108" s="33">
        <v>54700</v>
      </c>
      <c r="F108" s="80">
        <v>0.05</v>
      </c>
      <c r="G108" s="32" t="s">
        <v>1284</v>
      </c>
      <c r="H108" s="32" t="s">
        <v>434</v>
      </c>
      <c r="I108" s="81">
        <v>42367</v>
      </c>
      <c r="J108" s="32" t="s">
        <v>990</v>
      </c>
      <c r="K108" s="32" t="s">
        <v>2293</v>
      </c>
      <c r="L108" s="104">
        <v>42370</v>
      </c>
      <c r="M108" s="104">
        <v>42735</v>
      </c>
    </row>
    <row r="109" spans="1:13">
      <c r="A109" s="77" t="s">
        <v>1529</v>
      </c>
      <c r="C109" s="33" t="s">
        <v>278</v>
      </c>
      <c r="D109" s="33" t="s">
        <v>1741</v>
      </c>
      <c r="E109" s="33">
        <v>34200</v>
      </c>
      <c r="F109" s="80">
        <v>0.05</v>
      </c>
      <c r="G109" s="32" t="s">
        <v>1284</v>
      </c>
      <c r="H109" s="32" t="s">
        <v>437</v>
      </c>
      <c r="I109" s="81">
        <v>42367</v>
      </c>
      <c r="J109" s="32" t="s">
        <v>2292</v>
      </c>
      <c r="K109" s="32" t="s">
        <v>2293</v>
      </c>
      <c r="L109" s="104">
        <v>42370</v>
      </c>
      <c r="M109" s="104">
        <v>42735</v>
      </c>
    </row>
    <row r="110" spans="1:13">
      <c r="A110" s="77" t="s">
        <v>1518</v>
      </c>
      <c r="C110" s="33" t="s">
        <v>1092</v>
      </c>
      <c r="D110" s="33" t="s">
        <v>1658</v>
      </c>
      <c r="E110" s="33">
        <v>21800</v>
      </c>
      <c r="F110" s="80">
        <v>0.05</v>
      </c>
      <c r="G110" s="32" t="s">
        <v>1279</v>
      </c>
      <c r="H110" s="32" t="s">
        <v>434</v>
      </c>
      <c r="I110" s="81">
        <v>42367</v>
      </c>
      <c r="J110" s="32" t="s">
        <v>982</v>
      </c>
      <c r="K110" s="32" t="s">
        <v>2294</v>
      </c>
      <c r="L110" s="104">
        <v>42370</v>
      </c>
      <c r="M110" s="104">
        <v>42735</v>
      </c>
    </row>
    <row r="111" spans="1:13">
      <c r="A111" s="77" t="s">
        <v>1518</v>
      </c>
      <c r="C111" s="33" t="s">
        <v>1092</v>
      </c>
      <c r="D111" s="33" t="s">
        <v>1659</v>
      </c>
      <c r="E111" s="33">
        <v>5400</v>
      </c>
      <c r="F111" s="80">
        <v>0.05</v>
      </c>
      <c r="G111" s="32" t="s">
        <v>1279</v>
      </c>
      <c r="H111" s="32" t="s">
        <v>435</v>
      </c>
      <c r="I111" s="81">
        <v>42367</v>
      </c>
      <c r="J111" s="32" t="s">
        <v>983</v>
      </c>
      <c r="K111" s="32" t="s">
        <v>2294</v>
      </c>
      <c r="L111" s="104">
        <v>42370</v>
      </c>
      <c r="M111" s="104">
        <v>42735</v>
      </c>
    </row>
    <row r="112" spans="1:13">
      <c r="A112" s="77" t="s">
        <v>1518</v>
      </c>
      <c r="C112" s="33" t="s">
        <v>1092</v>
      </c>
      <c r="D112" s="33" t="s">
        <v>1744</v>
      </c>
      <c r="E112" s="33">
        <v>840</v>
      </c>
      <c r="F112" s="80">
        <v>0</v>
      </c>
      <c r="G112" s="32" t="s">
        <v>1281</v>
      </c>
      <c r="H112" s="32" t="s">
        <v>434</v>
      </c>
      <c r="I112" s="81">
        <v>42367</v>
      </c>
      <c r="J112" s="32" t="s">
        <v>982</v>
      </c>
      <c r="K112" s="32" t="s">
        <v>2295</v>
      </c>
      <c r="L112" s="104">
        <v>42370</v>
      </c>
      <c r="M112" s="104">
        <v>42735</v>
      </c>
    </row>
    <row r="113" spans="1:13">
      <c r="A113" s="77" t="s">
        <v>1310</v>
      </c>
      <c r="C113" s="33" t="s">
        <v>297</v>
      </c>
      <c r="D113" s="33" t="s">
        <v>1658</v>
      </c>
      <c r="E113" s="33">
        <v>52900</v>
      </c>
      <c r="F113" s="80">
        <v>0.05</v>
      </c>
      <c r="G113" s="32" t="s">
        <v>1279</v>
      </c>
      <c r="H113" s="32" t="s">
        <v>434</v>
      </c>
      <c r="I113" s="81">
        <v>42367</v>
      </c>
      <c r="J113" s="32" t="s">
        <v>864</v>
      </c>
      <c r="K113" s="32" t="s">
        <v>2296</v>
      </c>
      <c r="L113" s="104">
        <v>42370</v>
      </c>
      <c r="M113" s="104">
        <v>42735</v>
      </c>
    </row>
    <row r="114" spans="1:13">
      <c r="A114" s="77" t="s">
        <v>1310</v>
      </c>
      <c r="C114" s="33" t="s">
        <v>297</v>
      </c>
      <c r="D114" s="33" t="s">
        <v>1659</v>
      </c>
      <c r="E114" s="33">
        <v>11300</v>
      </c>
      <c r="F114" s="80">
        <v>0.05</v>
      </c>
      <c r="G114" s="32" t="s">
        <v>1279</v>
      </c>
      <c r="H114" s="32" t="s">
        <v>435</v>
      </c>
      <c r="I114" s="81">
        <v>42367</v>
      </c>
      <c r="J114" s="32" t="s">
        <v>865</v>
      </c>
      <c r="K114" s="32" t="s">
        <v>2296</v>
      </c>
      <c r="L114" s="104">
        <v>42370</v>
      </c>
      <c r="M114" s="104">
        <v>42735</v>
      </c>
    </row>
    <row r="115" spans="1:13">
      <c r="A115" s="77" t="s">
        <v>1315</v>
      </c>
      <c r="C115" s="33" t="s">
        <v>395</v>
      </c>
      <c r="D115" s="33" t="s">
        <v>1658</v>
      </c>
      <c r="E115" s="33">
        <v>347200</v>
      </c>
      <c r="F115" s="80">
        <v>0.05</v>
      </c>
      <c r="G115" s="32" t="s">
        <v>1279</v>
      </c>
      <c r="H115" s="32" t="s">
        <v>434</v>
      </c>
      <c r="I115" s="81">
        <v>42367</v>
      </c>
      <c r="J115" s="32" t="s">
        <v>860</v>
      </c>
      <c r="K115" s="32" t="s">
        <v>2297</v>
      </c>
      <c r="L115" s="104">
        <v>42370</v>
      </c>
      <c r="M115" s="104">
        <v>42735</v>
      </c>
    </row>
    <row r="116" spans="1:13">
      <c r="A116" s="77" t="s">
        <v>1315</v>
      </c>
      <c r="C116" s="33" t="s">
        <v>395</v>
      </c>
      <c r="D116" s="33" t="s">
        <v>1659</v>
      </c>
      <c r="E116" s="33">
        <v>347100</v>
      </c>
      <c r="F116" s="80">
        <v>0.05</v>
      </c>
      <c r="G116" s="32" t="s">
        <v>1279</v>
      </c>
      <c r="H116" s="32" t="s">
        <v>435</v>
      </c>
      <c r="I116" s="81">
        <v>42367</v>
      </c>
      <c r="J116" s="32" t="s">
        <v>861</v>
      </c>
      <c r="K116" s="32" t="s">
        <v>2297</v>
      </c>
      <c r="L116" s="104">
        <v>42370</v>
      </c>
      <c r="M116" s="104">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4">
        <v>42370</v>
      </c>
      <c r="M117" s="104">
        <v>42735</v>
      </c>
    </row>
    <row r="118" spans="1:13">
      <c r="A118" s="77" t="s">
        <v>1315</v>
      </c>
      <c r="C118" s="33" t="s">
        <v>395</v>
      </c>
      <c r="D118" s="33" t="s">
        <v>1746</v>
      </c>
      <c r="E118" s="33">
        <v>12500</v>
      </c>
      <c r="F118" s="80">
        <v>0.5</v>
      </c>
      <c r="G118" s="32" t="s">
        <v>1287</v>
      </c>
      <c r="H118" s="32" t="s">
        <v>437</v>
      </c>
      <c r="I118" s="81">
        <v>42367</v>
      </c>
      <c r="J118" s="32" t="s">
        <v>2300</v>
      </c>
      <c r="K118" s="32" t="s">
        <v>2301</v>
      </c>
      <c r="L118" s="104">
        <v>42370</v>
      </c>
      <c r="M118" s="104">
        <v>42735</v>
      </c>
    </row>
    <row r="119" spans="1:13">
      <c r="A119" s="77" t="s">
        <v>1328</v>
      </c>
      <c r="C119" s="33" t="s">
        <v>531</v>
      </c>
      <c r="D119" s="33" t="s">
        <v>1658</v>
      </c>
      <c r="E119" s="33">
        <v>72700</v>
      </c>
      <c r="F119" s="80">
        <v>0.05</v>
      </c>
      <c r="G119" s="32" t="s">
        <v>1279</v>
      </c>
      <c r="H119" s="32" t="s">
        <v>434</v>
      </c>
      <c r="I119" s="81">
        <v>42367</v>
      </c>
      <c r="J119" s="32" t="s">
        <v>874</v>
      </c>
      <c r="K119" s="32" t="s">
        <v>2302</v>
      </c>
      <c r="L119" s="104">
        <v>42370</v>
      </c>
      <c r="M119" s="104">
        <v>42735</v>
      </c>
    </row>
    <row r="120" spans="1:13">
      <c r="A120" s="77" t="s">
        <v>1328</v>
      </c>
      <c r="C120" s="33" t="s">
        <v>531</v>
      </c>
      <c r="D120" s="33" t="s">
        <v>1659</v>
      </c>
      <c r="E120" s="33">
        <v>10500</v>
      </c>
      <c r="F120" s="80">
        <v>0.05</v>
      </c>
      <c r="G120" s="32" t="s">
        <v>1279</v>
      </c>
      <c r="H120" s="32" t="s">
        <v>435</v>
      </c>
      <c r="I120" s="81">
        <v>42367</v>
      </c>
      <c r="J120" s="32" t="s">
        <v>875</v>
      </c>
      <c r="K120" s="32" t="s">
        <v>2302</v>
      </c>
      <c r="L120" s="104">
        <v>42370</v>
      </c>
      <c r="M120" s="104">
        <v>42735</v>
      </c>
    </row>
    <row r="121" spans="1:13">
      <c r="A121" s="77" t="s">
        <v>1328</v>
      </c>
      <c r="C121" s="33" t="s">
        <v>531</v>
      </c>
      <c r="D121" s="33" t="s">
        <v>1747</v>
      </c>
      <c r="E121" s="33">
        <v>5000</v>
      </c>
      <c r="F121" s="80">
        <v>0.05</v>
      </c>
      <c r="G121" s="32" t="s">
        <v>1280</v>
      </c>
      <c r="H121" s="32" t="s">
        <v>434</v>
      </c>
      <c r="I121" s="81">
        <v>42367</v>
      </c>
      <c r="J121" s="32" t="s">
        <v>874</v>
      </c>
      <c r="K121" s="32" t="s">
        <v>2303</v>
      </c>
      <c r="L121" s="104">
        <v>42370</v>
      </c>
      <c r="M121" s="104">
        <v>42735</v>
      </c>
    </row>
    <row r="122" spans="1:13">
      <c r="A122" s="77" t="s">
        <v>1328</v>
      </c>
      <c r="C122" s="33" t="s">
        <v>531</v>
      </c>
      <c r="D122" s="33" t="s">
        <v>1748</v>
      </c>
      <c r="E122" s="33">
        <v>10000</v>
      </c>
      <c r="F122" s="80">
        <v>0.05</v>
      </c>
      <c r="G122" s="32" t="s">
        <v>1280</v>
      </c>
      <c r="H122" s="32" t="s">
        <v>434</v>
      </c>
      <c r="I122" s="81">
        <v>42367</v>
      </c>
      <c r="J122" s="32" t="s">
        <v>874</v>
      </c>
      <c r="K122" s="32" t="s">
        <v>2303</v>
      </c>
      <c r="L122" s="104">
        <v>42370</v>
      </c>
      <c r="M122" s="104">
        <v>42735</v>
      </c>
    </row>
    <row r="123" spans="1:13">
      <c r="A123" s="77" t="s">
        <v>1328</v>
      </c>
      <c r="C123" s="33" t="s">
        <v>531</v>
      </c>
      <c r="D123" s="33" t="s">
        <v>1749</v>
      </c>
      <c r="E123" s="33">
        <v>20000</v>
      </c>
      <c r="F123" s="80">
        <v>0.05</v>
      </c>
      <c r="G123" s="32" t="s">
        <v>1280</v>
      </c>
      <c r="H123" s="32" t="s">
        <v>434</v>
      </c>
      <c r="I123" s="81">
        <v>42367</v>
      </c>
      <c r="J123" s="32" t="s">
        <v>874</v>
      </c>
      <c r="K123" s="32" t="s">
        <v>2303</v>
      </c>
      <c r="L123" s="104">
        <v>42370</v>
      </c>
      <c r="M123" s="104">
        <v>42735</v>
      </c>
    </row>
    <row r="124" spans="1:13">
      <c r="A124" s="77" t="s">
        <v>1328</v>
      </c>
      <c r="C124" s="33" t="s">
        <v>531</v>
      </c>
      <c r="D124" s="33" t="s">
        <v>1750</v>
      </c>
      <c r="E124" s="33">
        <v>840</v>
      </c>
      <c r="F124" s="80">
        <v>0</v>
      </c>
      <c r="G124" s="32" t="s">
        <v>1281</v>
      </c>
      <c r="H124" s="32" t="s">
        <v>434</v>
      </c>
      <c r="I124" s="81">
        <v>42367</v>
      </c>
      <c r="J124" s="32" t="s">
        <v>874</v>
      </c>
      <c r="K124" s="32" t="s">
        <v>2304</v>
      </c>
      <c r="L124" s="104">
        <v>42370</v>
      </c>
      <c r="M124" s="104">
        <v>42735</v>
      </c>
    </row>
    <row r="125" spans="1:13">
      <c r="A125" s="77" t="s">
        <v>1328</v>
      </c>
      <c r="C125" s="33" t="s">
        <v>531</v>
      </c>
      <c r="D125" s="33" t="s">
        <v>1751</v>
      </c>
      <c r="E125" s="33">
        <v>500</v>
      </c>
      <c r="F125" s="80">
        <v>0</v>
      </c>
      <c r="G125" s="32" t="s">
        <v>1281</v>
      </c>
      <c r="H125" s="32" t="s">
        <v>434</v>
      </c>
      <c r="I125" s="81">
        <v>42367</v>
      </c>
      <c r="J125" s="32" t="s">
        <v>874</v>
      </c>
      <c r="K125" s="32" t="s">
        <v>2304</v>
      </c>
      <c r="L125" s="104">
        <v>42370</v>
      </c>
      <c r="M125" s="104">
        <v>42735</v>
      </c>
    </row>
    <row r="126" spans="1:13">
      <c r="A126" s="77" t="s">
        <v>1328</v>
      </c>
      <c r="C126" s="33" t="s">
        <v>531</v>
      </c>
      <c r="D126" s="33" t="s">
        <v>1752</v>
      </c>
      <c r="E126" s="33">
        <v>20000</v>
      </c>
      <c r="F126" s="80">
        <v>0.06</v>
      </c>
      <c r="G126" s="32" t="s">
        <v>1283</v>
      </c>
      <c r="H126" s="32" t="s">
        <v>436</v>
      </c>
      <c r="I126" s="81">
        <v>42367</v>
      </c>
      <c r="J126" s="32" t="s">
        <v>2305</v>
      </c>
      <c r="K126" s="32" t="s">
        <v>2306</v>
      </c>
      <c r="L126" s="104">
        <v>42370</v>
      </c>
      <c r="M126" s="104">
        <v>42735</v>
      </c>
    </row>
    <row r="127" spans="1:13">
      <c r="A127" s="77" t="s">
        <v>1344</v>
      </c>
      <c r="C127" s="33" t="s">
        <v>308</v>
      </c>
      <c r="D127" s="33" t="s">
        <v>1658</v>
      </c>
      <c r="E127" s="33">
        <v>8500</v>
      </c>
      <c r="F127" s="80">
        <v>0.05</v>
      </c>
      <c r="G127" s="32" t="s">
        <v>1279</v>
      </c>
      <c r="H127" s="32" t="s">
        <v>434</v>
      </c>
      <c r="I127" s="81">
        <v>42367</v>
      </c>
      <c r="J127" s="32" t="s">
        <v>878</v>
      </c>
      <c r="K127" s="32" t="s">
        <v>2307</v>
      </c>
      <c r="L127" s="104">
        <v>42370</v>
      </c>
      <c r="M127" s="104">
        <v>42735</v>
      </c>
    </row>
    <row r="128" spans="1:13">
      <c r="A128" s="77" t="s">
        <v>1344</v>
      </c>
      <c r="C128" s="33" t="s">
        <v>308</v>
      </c>
      <c r="D128" s="33" t="s">
        <v>1659</v>
      </c>
      <c r="E128" s="33">
        <v>4900</v>
      </c>
      <c r="F128" s="80">
        <v>0.05</v>
      </c>
      <c r="G128" s="32" t="s">
        <v>1279</v>
      </c>
      <c r="H128" s="32" t="s">
        <v>435</v>
      </c>
      <c r="I128" s="81">
        <v>42367</v>
      </c>
      <c r="J128" s="32" t="s">
        <v>879</v>
      </c>
      <c r="K128" s="32" t="s">
        <v>2307</v>
      </c>
      <c r="L128" s="104">
        <v>42370</v>
      </c>
      <c r="M128" s="104">
        <v>42735</v>
      </c>
    </row>
    <row r="129" spans="1:13">
      <c r="A129" s="77" t="s">
        <v>1344</v>
      </c>
      <c r="C129" s="33" t="s">
        <v>308</v>
      </c>
      <c r="D129" s="33" t="s">
        <v>1753</v>
      </c>
      <c r="E129" s="33">
        <v>150</v>
      </c>
      <c r="F129" s="80">
        <v>0</v>
      </c>
      <c r="G129" s="32" t="s">
        <v>1281</v>
      </c>
      <c r="H129" s="32" t="s">
        <v>434</v>
      </c>
      <c r="I129" s="81">
        <v>42367</v>
      </c>
      <c r="J129" s="32" t="s">
        <v>878</v>
      </c>
      <c r="K129" s="32" t="s">
        <v>2308</v>
      </c>
      <c r="L129" s="104">
        <v>42370</v>
      </c>
      <c r="M129" s="104">
        <v>42735</v>
      </c>
    </row>
    <row r="130" spans="1:13">
      <c r="A130" s="77" t="s">
        <v>1344</v>
      </c>
      <c r="C130" s="33" t="s">
        <v>308</v>
      </c>
      <c r="D130" s="33" t="s">
        <v>1754</v>
      </c>
      <c r="E130" s="33">
        <v>840</v>
      </c>
      <c r="F130" s="80">
        <v>0</v>
      </c>
      <c r="G130" s="32" t="s">
        <v>1281</v>
      </c>
      <c r="H130" s="32" t="s">
        <v>434</v>
      </c>
      <c r="I130" s="81">
        <v>42367</v>
      </c>
      <c r="J130" s="32" t="s">
        <v>878</v>
      </c>
      <c r="K130" s="32" t="s">
        <v>2308</v>
      </c>
      <c r="L130" s="104">
        <v>42370</v>
      </c>
      <c r="M130" s="104">
        <v>42735</v>
      </c>
    </row>
    <row r="131" spans="1:13">
      <c r="A131" s="77" t="s">
        <v>1344</v>
      </c>
      <c r="C131" s="33" t="s">
        <v>308</v>
      </c>
      <c r="D131" s="33" t="s">
        <v>1755</v>
      </c>
      <c r="E131" s="33">
        <v>100</v>
      </c>
      <c r="F131" s="80">
        <v>0</v>
      </c>
      <c r="G131" s="32" t="s">
        <v>1281</v>
      </c>
      <c r="H131" s="32" t="s">
        <v>434</v>
      </c>
      <c r="I131" s="81">
        <v>42367</v>
      </c>
      <c r="J131" s="32" t="s">
        <v>878</v>
      </c>
      <c r="K131" s="32" t="s">
        <v>2308</v>
      </c>
      <c r="L131" s="104">
        <v>42370</v>
      </c>
      <c r="M131" s="104">
        <v>42735</v>
      </c>
    </row>
    <row r="132" spans="1:13">
      <c r="A132" s="77" t="s">
        <v>1344</v>
      </c>
      <c r="C132" s="33" t="s">
        <v>308</v>
      </c>
      <c r="D132" s="33" t="s">
        <v>1756</v>
      </c>
      <c r="E132" s="33">
        <v>330</v>
      </c>
      <c r="F132" s="80">
        <v>0</v>
      </c>
      <c r="G132" s="32" t="s">
        <v>1281</v>
      </c>
      <c r="H132" s="32" t="s">
        <v>434</v>
      </c>
      <c r="I132" s="81">
        <v>42367</v>
      </c>
      <c r="J132" s="32" t="s">
        <v>878</v>
      </c>
      <c r="K132" s="32" t="s">
        <v>2308</v>
      </c>
      <c r="L132" s="104">
        <v>42370</v>
      </c>
      <c r="M132" s="104">
        <v>42735</v>
      </c>
    </row>
    <row r="133" spans="1:13">
      <c r="A133" s="77" t="s">
        <v>1344</v>
      </c>
      <c r="C133" s="33" t="s">
        <v>308</v>
      </c>
      <c r="D133" s="33" t="s">
        <v>1757</v>
      </c>
      <c r="E133" s="33">
        <v>330</v>
      </c>
      <c r="F133" s="80">
        <v>0</v>
      </c>
      <c r="G133" s="32" t="s">
        <v>1281</v>
      </c>
      <c r="H133" s="32" t="s">
        <v>434</v>
      </c>
      <c r="I133" s="81">
        <v>42367</v>
      </c>
      <c r="J133" s="32" t="s">
        <v>878</v>
      </c>
      <c r="K133" s="32" t="s">
        <v>2308</v>
      </c>
      <c r="L133" s="104">
        <v>42370</v>
      </c>
      <c r="M133" s="104">
        <v>42735</v>
      </c>
    </row>
    <row r="134" spans="1:13">
      <c r="A134" s="77" t="s">
        <v>1396</v>
      </c>
      <c r="C134" s="33" t="s">
        <v>311</v>
      </c>
      <c r="D134" s="33" t="s">
        <v>1658</v>
      </c>
      <c r="E134" s="33">
        <v>45900</v>
      </c>
      <c r="F134" s="80">
        <v>0.05</v>
      </c>
      <c r="G134" s="32" t="s">
        <v>1279</v>
      </c>
      <c r="H134" s="32" t="s">
        <v>434</v>
      </c>
      <c r="I134" s="81">
        <v>42367</v>
      </c>
      <c r="J134" s="32" t="s">
        <v>905</v>
      </c>
      <c r="K134" s="32" t="s">
        <v>2309</v>
      </c>
      <c r="L134" s="104">
        <v>42370</v>
      </c>
      <c r="M134" s="104">
        <v>42735</v>
      </c>
    </row>
    <row r="135" spans="1:13">
      <c r="A135" s="77" t="s">
        <v>1396</v>
      </c>
      <c r="C135" s="33" t="s">
        <v>311</v>
      </c>
      <c r="D135" s="33" t="s">
        <v>1659</v>
      </c>
      <c r="E135" s="33">
        <v>35700</v>
      </c>
      <c r="F135" s="80">
        <v>0.05</v>
      </c>
      <c r="G135" s="32" t="s">
        <v>1279</v>
      </c>
      <c r="H135" s="32" t="s">
        <v>435</v>
      </c>
      <c r="I135" s="81">
        <v>42367</v>
      </c>
      <c r="J135" s="32" t="s">
        <v>906</v>
      </c>
      <c r="K135" s="32" t="s">
        <v>2309</v>
      </c>
      <c r="L135" s="104">
        <v>42370</v>
      </c>
      <c r="M135" s="104">
        <v>42735</v>
      </c>
    </row>
    <row r="136" spans="1:13">
      <c r="A136" s="77" t="s">
        <v>1396</v>
      </c>
      <c r="C136" s="33" t="s">
        <v>311</v>
      </c>
      <c r="D136" s="33" t="s">
        <v>1759</v>
      </c>
      <c r="E136" s="33">
        <v>200</v>
      </c>
      <c r="F136" s="80">
        <v>0</v>
      </c>
      <c r="G136" s="32" t="s">
        <v>1281</v>
      </c>
      <c r="H136" s="32" t="s">
        <v>434</v>
      </c>
      <c r="I136" s="81">
        <v>42367</v>
      </c>
      <c r="J136" s="32" t="s">
        <v>905</v>
      </c>
      <c r="K136" s="32" t="s">
        <v>2310</v>
      </c>
      <c r="L136" s="104">
        <v>42370</v>
      </c>
      <c r="M136" s="104">
        <v>42735</v>
      </c>
    </row>
    <row r="137" spans="1:13">
      <c r="A137" s="77" t="s">
        <v>1396</v>
      </c>
      <c r="C137" s="33" t="s">
        <v>311</v>
      </c>
      <c r="D137" s="33" t="s">
        <v>1760</v>
      </c>
      <c r="E137" s="33">
        <v>1660</v>
      </c>
      <c r="F137" s="80">
        <v>0</v>
      </c>
      <c r="G137" s="32" t="s">
        <v>1281</v>
      </c>
      <c r="H137" s="32" t="s">
        <v>434</v>
      </c>
      <c r="I137" s="81">
        <v>42367</v>
      </c>
      <c r="J137" s="32" t="s">
        <v>905</v>
      </c>
      <c r="K137" s="32" t="s">
        <v>2310</v>
      </c>
      <c r="L137" s="104">
        <v>42370</v>
      </c>
      <c r="M137" s="104">
        <v>42735</v>
      </c>
    </row>
    <row r="138" spans="1:13">
      <c r="A138" s="77" t="s">
        <v>1396</v>
      </c>
      <c r="C138" s="33" t="s">
        <v>311</v>
      </c>
      <c r="D138" s="33" t="s">
        <v>1761</v>
      </c>
      <c r="E138" s="33">
        <v>1660</v>
      </c>
      <c r="F138" s="80">
        <v>0</v>
      </c>
      <c r="G138" s="32" t="s">
        <v>1281</v>
      </c>
      <c r="H138" s="32" t="s">
        <v>434</v>
      </c>
      <c r="I138" s="81">
        <v>42367</v>
      </c>
      <c r="J138" s="32" t="s">
        <v>905</v>
      </c>
      <c r="K138" s="32" t="s">
        <v>2310</v>
      </c>
      <c r="L138" s="104">
        <v>42370</v>
      </c>
      <c r="M138" s="104">
        <v>42735</v>
      </c>
    </row>
    <row r="139" spans="1:13">
      <c r="A139" s="77" t="s">
        <v>1396</v>
      </c>
      <c r="C139" s="33" t="s">
        <v>311</v>
      </c>
      <c r="D139" s="33" t="s">
        <v>1762</v>
      </c>
      <c r="E139" s="33">
        <v>1660</v>
      </c>
      <c r="F139" s="80">
        <v>0</v>
      </c>
      <c r="G139" s="32" t="s">
        <v>1281</v>
      </c>
      <c r="H139" s="32" t="s">
        <v>434</v>
      </c>
      <c r="I139" s="81">
        <v>42367</v>
      </c>
      <c r="J139" s="32" t="s">
        <v>905</v>
      </c>
      <c r="K139" s="32" t="s">
        <v>2310</v>
      </c>
      <c r="L139" s="104">
        <v>42370</v>
      </c>
      <c r="M139" s="104">
        <v>42735</v>
      </c>
    </row>
    <row r="140" spans="1:13">
      <c r="A140" s="77" t="s">
        <v>1396</v>
      </c>
      <c r="C140" s="33" t="s">
        <v>311</v>
      </c>
      <c r="D140" s="33" t="s">
        <v>1763</v>
      </c>
      <c r="E140" s="33">
        <v>420</v>
      </c>
      <c r="F140" s="80">
        <v>0</v>
      </c>
      <c r="G140" s="32" t="s">
        <v>1281</v>
      </c>
      <c r="H140" s="32" t="s">
        <v>434</v>
      </c>
      <c r="I140" s="81">
        <v>42367</v>
      </c>
      <c r="J140" s="32" t="s">
        <v>905</v>
      </c>
      <c r="K140" s="32" t="s">
        <v>2310</v>
      </c>
      <c r="L140" s="104">
        <v>42370</v>
      </c>
      <c r="M140" s="104">
        <v>42735</v>
      </c>
    </row>
    <row r="141" spans="1:13">
      <c r="A141" s="77" t="s">
        <v>1396</v>
      </c>
      <c r="C141" s="33" t="s">
        <v>311</v>
      </c>
      <c r="D141" s="33" t="s">
        <v>1764</v>
      </c>
      <c r="E141" s="33">
        <v>840</v>
      </c>
      <c r="F141" s="80">
        <v>0</v>
      </c>
      <c r="G141" s="32" t="s">
        <v>1281</v>
      </c>
      <c r="H141" s="32" t="s">
        <v>434</v>
      </c>
      <c r="I141" s="81">
        <v>42367</v>
      </c>
      <c r="J141" s="32" t="s">
        <v>905</v>
      </c>
      <c r="K141" s="32" t="s">
        <v>2310</v>
      </c>
      <c r="L141" s="104">
        <v>42370</v>
      </c>
      <c r="M141" s="104">
        <v>42735</v>
      </c>
    </row>
    <row r="142" spans="1:13">
      <c r="A142" s="77" t="s">
        <v>1396</v>
      </c>
      <c r="C142" s="33" t="s">
        <v>311</v>
      </c>
      <c r="D142" s="33" t="s">
        <v>1765</v>
      </c>
      <c r="E142" s="33">
        <v>1660</v>
      </c>
      <c r="F142" s="80">
        <v>0</v>
      </c>
      <c r="G142" s="32" t="s">
        <v>1281</v>
      </c>
      <c r="H142" s="32" t="s">
        <v>434</v>
      </c>
      <c r="I142" s="81">
        <v>42367</v>
      </c>
      <c r="J142" s="32" t="s">
        <v>905</v>
      </c>
      <c r="K142" s="32" t="s">
        <v>2310</v>
      </c>
      <c r="L142" s="104">
        <v>42370</v>
      </c>
      <c r="M142" s="104">
        <v>42735</v>
      </c>
    </row>
    <row r="143" spans="1:13">
      <c r="A143" s="77" t="s">
        <v>1396</v>
      </c>
      <c r="C143" s="33" t="s">
        <v>311</v>
      </c>
      <c r="D143" s="33" t="s">
        <v>1766</v>
      </c>
      <c r="E143" s="33">
        <v>420</v>
      </c>
      <c r="F143" s="80">
        <v>0</v>
      </c>
      <c r="G143" s="32" t="s">
        <v>1281</v>
      </c>
      <c r="H143" s="32" t="s">
        <v>434</v>
      </c>
      <c r="I143" s="81">
        <v>42367</v>
      </c>
      <c r="J143" s="32" t="s">
        <v>905</v>
      </c>
      <c r="K143" s="32" t="s">
        <v>2310</v>
      </c>
      <c r="L143" s="104">
        <v>42370</v>
      </c>
      <c r="M143" s="104">
        <v>42735</v>
      </c>
    </row>
    <row r="144" spans="1:13">
      <c r="A144" s="77" t="s">
        <v>1396</v>
      </c>
      <c r="C144" s="33" t="s">
        <v>311</v>
      </c>
      <c r="D144" s="33" t="s">
        <v>1767</v>
      </c>
      <c r="E144" s="33">
        <v>420</v>
      </c>
      <c r="F144" s="80">
        <v>0</v>
      </c>
      <c r="G144" s="32" t="s">
        <v>1281</v>
      </c>
      <c r="H144" s="32" t="s">
        <v>434</v>
      </c>
      <c r="I144" s="81">
        <v>42367</v>
      </c>
      <c r="J144" s="32" t="s">
        <v>905</v>
      </c>
      <c r="K144" s="32" t="s">
        <v>2310</v>
      </c>
      <c r="L144" s="104">
        <v>42370</v>
      </c>
      <c r="M144" s="104">
        <v>42735</v>
      </c>
    </row>
    <row r="145" spans="1:13">
      <c r="A145" s="77" t="s">
        <v>1396</v>
      </c>
      <c r="C145" s="33" t="s">
        <v>311</v>
      </c>
      <c r="D145" s="33" t="s">
        <v>1768</v>
      </c>
      <c r="E145" s="33">
        <v>420</v>
      </c>
      <c r="F145" s="80">
        <v>0</v>
      </c>
      <c r="G145" s="32" t="s">
        <v>1281</v>
      </c>
      <c r="H145" s="32" t="s">
        <v>434</v>
      </c>
      <c r="I145" s="81">
        <v>42367</v>
      </c>
      <c r="J145" s="32" t="s">
        <v>905</v>
      </c>
      <c r="K145" s="32" t="s">
        <v>2310</v>
      </c>
      <c r="L145" s="104">
        <v>42370</v>
      </c>
      <c r="M145" s="104">
        <v>42735</v>
      </c>
    </row>
    <row r="146" spans="1:13">
      <c r="A146" s="77" t="s">
        <v>1396</v>
      </c>
      <c r="C146" s="33" t="s">
        <v>311</v>
      </c>
      <c r="D146" s="33" t="s">
        <v>1769</v>
      </c>
      <c r="E146" s="33">
        <v>200</v>
      </c>
      <c r="F146" s="80">
        <v>0</v>
      </c>
      <c r="G146" s="32" t="s">
        <v>1281</v>
      </c>
      <c r="H146" s="32" t="s">
        <v>434</v>
      </c>
      <c r="I146" s="81">
        <v>42367</v>
      </c>
      <c r="J146" s="32" t="s">
        <v>905</v>
      </c>
      <c r="K146" s="32" t="s">
        <v>2310</v>
      </c>
      <c r="L146" s="104">
        <v>42370</v>
      </c>
      <c r="M146" s="104">
        <v>42735</v>
      </c>
    </row>
    <row r="147" spans="1:13">
      <c r="A147" s="77" t="s">
        <v>1396</v>
      </c>
      <c r="C147" s="33" t="s">
        <v>311</v>
      </c>
      <c r="D147" s="33" t="s">
        <v>1770</v>
      </c>
      <c r="E147" s="33">
        <v>840</v>
      </c>
      <c r="F147" s="80">
        <v>0</v>
      </c>
      <c r="G147" s="32" t="s">
        <v>1281</v>
      </c>
      <c r="H147" s="32" t="s">
        <v>434</v>
      </c>
      <c r="I147" s="81">
        <v>42367</v>
      </c>
      <c r="J147" s="32" t="s">
        <v>905</v>
      </c>
      <c r="K147" s="32" t="s">
        <v>2310</v>
      </c>
      <c r="L147" s="104">
        <v>42370</v>
      </c>
      <c r="M147" s="104">
        <v>42735</v>
      </c>
    </row>
    <row r="148" spans="1:13">
      <c r="A148" s="77" t="s">
        <v>1396</v>
      </c>
      <c r="C148" s="33" t="s">
        <v>311</v>
      </c>
      <c r="D148" s="33" t="s">
        <v>1771</v>
      </c>
      <c r="E148" s="33">
        <v>150</v>
      </c>
      <c r="F148" s="80">
        <v>0</v>
      </c>
      <c r="G148" s="32" t="s">
        <v>1281</v>
      </c>
      <c r="H148" s="32" t="s">
        <v>434</v>
      </c>
      <c r="I148" s="81">
        <v>42367</v>
      </c>
      <c r="J148" s="32" t="s">
        <v>905</v>
      </c>
      <c r="K148" s="32" t="s">
        <v>2310</v>
      </c>
      <c r="L148" s="104">
        <v>42370</v>
      </c>
      <c r="M148" s="104">
        <v>42735</v>
      </c>
    </row>
    <row r="149" spans="1:13">
      <c r="A149" s="77" t="s">
        <v>1396</v>
      </c>
      <c r="C149" s="33" t="s">
        <v>311</v>
      </c>
      <c r="D149" s="33" t="s">
        <v>1772</v>
      </c>
      <c r="E149" s="33">
        <v>1660</v>
      </c>
      <c r="F149" s="80">
        <v>0</v>
      </c>
      <c r="G149" s="32" t="s">
        <v>1281</v>
      </c>
      <c r="H149" s="32" t="s">
        <v>434</v>
      </c>
      <c r="I149" s="81">
        <v>42367</v>
      </c>
      <c r="J149" s="32" t="s">
        <v>905</v>
      </c>
      <c r="K149" s="32" t="s">
        <v>2310</v>
      </c>
      <c r="L149" s="104">
        <v>42370</v>
      </c>
      <c r="M149" s="104">
        <v>42735</v>
      </c>
    </row>
    <row r="150" spans="1:13">
      <c r="A150" s="77" t="s">
        <v>1396</v>
      </c>
      <c r="C150" s="33" t="s">
        <v>311</v>
      </c>
      <c r="D150" s="33" t="s">
        <v>1773</v>
      </c>
      <c r="E150" s="33">
        <v>1660</v>
      </c>
      <c r="F150" s="80">
        <v>0</v>
      </c>
      <c r="G150" s="32" t="s">
        <v>1281</v>
      </c>
      <c r="H150" s="32" t="s">
        <v>434</v>
      </c>
      <c r="I150" s="81">
        <v>42367</v>
      </c>
      <c r="J150" s="32" t="s">
        <v>905</v>
      </c>
      <c r="K150" s="32" t="s">
        <v>2310</v>
      </c>
      <c r="L150" s="104">
        <v>42370</v>
      </c>
      <c r="M150" s="104">
        <v>42735</v>
      </c>
    </row>
    <row r="151" spans="1:13">
      <c r="A151" s="77" t="s">
        <v>1396</v>
      </c>
      <c r="C151" s="33" t="s">
        <v>311</v>
      </c>
      <c r="D151" s="33" t="s">
        <v>1774</v>
      </c>
      <c r="E151" s="33">
        <v>840</v>
      </c>
      <c r="F151" s="80">
        <v>0</v>
      </c>
      <c r="G151" s="32" t="s">
        <v>1281</v>
      </c>
      <c r="H151" s="32" t="s">
        <v>434</v>
      </c>
      <c r="I151" s="81">
        <v>42367</v>
      </c>
      <c r="J151" s="32" t="s">
        <v>905</v>
      </c>
      <c r="K151" s="32" t="s">
        <v>2310</v>
      </c>
      <c r="L151" s="104">
        <v>42370</v>
      </c>
      <c r="M151" s="104">
        <v>42735</v>
      </c>
    </row>
    <row r="152" spans="1:13">
      <c r="A152" s="77" t="s">
        <v>1396</v>
      </c>
      <c r="C152" s="33" t="s">
        <v>311</v>
      </c>
      <c r="D152" s="33" t="s">
        <v>1775</v>
      </c>
      <c r="E152" s="33">
        <v>1660</v>
      </c>
      <c r="F152" s="80">
        <v>0</v>
      </c>
      <c r="G152" s="32" t="s">
        <v>1281</v>
      </c>
      <c r="H152" s="32" t="s">
        <v>434</v>
      </c>
      <c r="I152" s="81">
        <v>42367</v>
      </c>
      <c r="J152" s="32" t="s">
        <v>905</v>
      </c>
      <c r="K152" s="32" t="s">
        <v>2310</v>
      </c>
      <c r="L152" s="104">
        <v>42370</v>
      </c>
      <c r="M152" s="104">
        <v>42735</v>
      </c>
    </row>
    <row r="153" spans="1:13">
      <c r="A153" s="77" t="s">
        <v>1396</v>
      </c>
      <c r="C153" s="33" t="s">
        <v>311</v>
      </c>
      <c r="D153" s="33" t="s">
        <v>1776</v>
      </c>
      <c r="E153" s="33">
        <v>1660</v>
      </c>
      <c r="F153" s="80">
        <v>0</v>
      </c>
      <c r="G153" s="32" t="s">
        <v>1281</v>
      </c>
      <c r="H153" s="32" t="s">
        <v>434</v>
      </c>
      <c r="I153" s="81">
        <v>42367</v>
      </c>
      <c r="J153" s="32" t="s">
        <v>905</v>
      </c>
      <c r="K153" s="32" t="s">
        <v>2310</v>
      </c>
      <c r="L153" s="104">
        <v>42370</v>
      </c>
      <c r="M153" s="104">
        <v>42735</v>
      </c>
    </row>
    <row r="154" spans="1:13">
      <c r="A154" s="77" t="s">
        <v>1396</v>
      </c>
      <c r="C154" s="33" t="s">
        <v>311</v>
      </c>
      <c r="D154" s="33" t="s">
        <v>1777</v>
      </c>
      <c r="E154" s="33">
        <v>330</v>
      </c>
      <c r="F154" s="80">
        <v>0</v>
      </c>
      <c r="G154" s="32" t="s">
        <v>1281</v>
      </c>
      <c r="H154" s="32" t="s">
        <v>434</v>
      </c>
      <c r="I154" s="81">
        <v>42367</v>
      </c>
      <c r="J154" s="32" t="s">
        <v>905</v>
      </c>
      <c r="K154" s="32" t="s">
        <v>2310</v>
      </c>
      <c r="L154" s="104">
        <v>42370</v>
      </c>
      <c r="M154" s="104">
        <v>42735</v>
      </c>
    </row>
    <row r="155" spans="1:13">
      <c r="A155" s="77" t="s">
        <v>1396</v>
      </c>
      <c r="C155" s="33" t="s">
        <v>311</v>
      </c>
      <c r="D155" s="33" t="s">
        <v>1778</v>
      </c>
      <c r="E155" s="33">
        <v>500</v>
      </c>
      <c r="F155" s="80">
        <v>0</v>
      </c>
      <c r="G155" s="32" t="s">
        <v>1281</v>
      </c>
      <c r="H155" s="32" t="s">
        <v>434</v>
      </c>
      <c r="I155" s="81">
        <v>42367</v>
      </c>
      <c r="J155" s="32" t="s">
        <v>905</v>
      </c>
      <c r="K155" s="32" t="s">
        <v>2310</v>
      </c>
      <c r="L155" s="104">
        <v>42370</v>
      </c>
      <c r="M155" s="104">
        <v>42735</v>
      </c>
    </row>
    <row r="156" spans="1:13">
      <c r="A156" s="77" t="s">
        <v>1333</v>
      </c>
      <c r="C156" s="33" t="s">
        <v>1335</v>
      </c>
      <c r="D156" s="33" t="s">
        <v>1779</v>
      </c>
      <c r="E156" s="33">
        <v>200</v>
      </c>
      <c r="F156" s="80">
        <v>0</v>
      </c>
      <c r="G156" s="32" t="s">
        <v>1281</v>
      </c>
      <c r="H156" s="32" t="s">
        <v>434</v>
      </c>
      <c r="I156" s="81">
        <v>42367</v>
      </c>
      <c r="J156" s="32" t="s">
        <v>2311</v>
      </c>
      <c r="K156" s="32" t="s">
        <v>2312</v>
      </c>
      <c r="L156" s="104">
        <v>42370</v>
      </c>
      <c r="M156" s="104">
        <v>42735</v>
      </c>
    </row>
    <row r="157" spans="1:13">
      <c r="A157" s="77" t="s">
        <v>1333</v>
      </c>
      <c r="C157" s="33" t="s">
        <v>1335</v>
      </c>
      <c r="D157" s="33" t="s">
        <v>1780</v>
      </c>
      <c r="E157" s="33">
        <v>4000</v>
      </c>
      <c r="F157" s="80">
        <v>0.75</v>
      </c>
      <c r="G157" s="32" t="s">
        <v>1282</v>
      </c>
      <c r="H157" s="32" t="s">
        <v>434</v>
      </c>
      <c r="I157" s="81">
        <v>42367</v>
      </c>
      <c r="J157" s="32" t="s">
        <v>2311</v>
      </c>
      <c r="K157" s="32" t="s">
        <v>2313</v>
      </c>
      <c r="L157" s="104">
        <v>42370</v>
      </c>
      <c r="M157" s="104">
        <v>42735</v>
      </c>
    </row>
    <row r="158" spans="1:13">
      <c r="A158" s="77" t="s">
        <v>1377</v>
      </c>
      <c r="C158" s="33" t="s">
        <v>365</v>
      </c>
      <c r="D158" s="33" t="s">
        <v>1658</v>
      </c>
      <c r="E158" s="33">
        <v>82500</v>
      </c>
      <c r="F158" s="80">
        <v>0.05</v>
      </c>
      <c r="G158" s="32" t="s">
        <v>1279</v>
      </c>
      <c r="H158" s="32" t="s">
        <v>434</v>
      </c>
      <c r="I158" s="81">
        <v>42367</v>
      </c>
      <c r="J158" s="32" t="s">
        <v>893</v>
      </c>
      <c r="K158" s="32" t="s">
        <v>2314</v>
      </c>
      <c r="L158" s="104">
        <v>42370</v>
      </c>
      <c r="M158" s="104">
        <v>42735</v>
      </c>
    </row>
    <row r="159" spans="1:13">
      <c r="A159" s="77" t="s">
        <v>1377</v>
      </c>
      <c r="C159" s="33" t="s">
        <v>365</v>
      </c>
      <c r="D159" s="33" t="s">
        <v>1659</v>
      </c>
      <c r="E159" s="33">
        <v>1000</v>
      </c>
      <c r="F159" s="80">
        <v>0.05</v>
      </c>
      <c r="G159" s="32" t="s">
        <v>1279</v>
      </c>
      <c r="H159" s="32" t="s">
        <v>435</v>
      </c>
      <c r="I159" s="81">
        <v>42367</v>
      </c>
      <c r="J159" s="32" t="s">
        <v>892</v>
      </c>
      <c r="K159" s="32" t="s">
        <v>2314</v>
      </c>
      <c r="L159" s="104">
        <v>42370</v>
      </c>
      <c r="M159" s="104">
        <v>42735</v>
      </c>
    </row>
    <row r="160" spans="1:13">
      <c r="A160" s="77" t="s">
        <v>1377</v>
      </c>
      <c r="C160" s="33" t="s">
        <v>365</v>
      </c>
      <c r="D160" s="33" t="s">
        <v>1781</v>
      </c>
      <c r="E160" s="33">
        <v>350</v>
      </c>
      <c r="F160" s="80">
        <v>0</v>
      </c>
      <c r="G160" s="32" t="s">
        <v>1281</v>
      </c>
      <c r="H160" s="32" t="s">
        <v>434</v>
      </c>
      <c r="I160" s="81">
        <v>42367</v>
      </c>
      <c r="J160" s="32" t="s">
        <v>893</v>
      </c>
      <c r="K160" s="32" t="s">
        <v>2315</v>
      </c>
      <c r="L160" s="104">
        <v>42370</v>
      </c>
      <c r="M160" s="104">
        <v>42735</v>
      </c>
    </row>
    <row r="161" spans="1:13">
      <c r="A161" s="77" t="s">
        <v>1377</v>
      </c>
      <c r="C161" s="33" t="s">
        <v>365</v>
      </c>
      <c r="D161" s="33" t="s">
        <v>1782</v>
      </c>
      <c r="E161" s="33">
        <v>330</v>
      </c>
      <c r="F161" s="80">
        <v>0</v>
      </c>
      <c r="G161" s="32" t="s">
        <v>1281</v>
      </c>
      <c r="H161" s="32" t="s">
        <v>434</v>
      </c>
      <c r="I161" s="81">
        <v>42367</v>
      </c>
      <c r="J161" s="32" t="s">
        <v>893</v>
      </c>
      <c r="K161" s="32" t="s">
        <v>2315</v>
      </c>
      <c r="L161" s="104">
        <v>42370</v>
      </c>
      <c r="M161" s="104">
        <v>42735</v>
      </c>
    </row>
    <row r="162" spans="1:13">
      <c r="A162" s="77" t="s">
        <v>1379</v>
      </c>
      <c r="C162" s="33" t="s">
        <v>367</v>
      </c>
      <c r="D162" s="33" t="s">
        <v>1658</v>
      </c>
      <c r="E162" s="33">
        <v>164200</v>
      </c>
      <c r="F162" s="80">
        <v>0.05</v>
      </c>
      <c r="G162" s="32" t="s">
        <v>1279</v>
      </c>
      <c r="H162" s="32" t="s">
        <v>434</v>
      </c>
      <c r="I162" s="81">
        <v>42367</v>
      </c>
      <c r="J162" s="32" t="s">
        <v>2316</v>
      </c>
      <c r="K162" s="32" t="s">
        <v>2317</v>
      </c>
      <c r="L162" s="104">
        <v>42370</v>
      </c>
      <c r="M162" s="104">
        <v>42735</v>
      </c>
    </row>
    <row r="163" spans="1:13">
      <c r="A163" s="77" t="s">
        <v>1379</v>
      </c>
      <c r="C163" s="33" t="s">
        <v>367</v>
      </c>
      <c r="D163" s="33" t="s">
        <v>1659</v>
      </c>
      <c r="E163" s="33">
        <v>72300</v>
      </c>
      <c r="F163" s="80">
        <v>0.05</v>
      </c>
      <c r="G163" s="32" t="s">
        <v>1279</v>
      </c>
      <c r="H163" s="32" t="s">
        <v>435</v>
      </c>
      <c r="I163" s="81">
        <v>42367</v>
      </c>
      <c r="J163" s="32" t="s">
        <v>2318</v>
      </c>
      <c r="K163" s="32" t="s">
        <v>2317</v>
      </c>
      <c r="L163" s="104">
        <v>42370</v>
      </c>
      <c r="M163" s="104">
        <v>42735</v>
      </c>
    </row>
    <row r="164" spans="1:13">
      <c r="A164" s="77" t="s">
        <v>1379</v>
      </c>
      <c r="C164" s="33" t="s">
        <v>367</v>
      </c>
      <c r="D164" s="33" t="s">
        <v>1784</v>
      </c>
      <c r="E164" s="33">
        <v>10000</v>
      </c>
      <c r="F164" s="80">
        <v>0.05</v>
      </c>
      <c r="G164" s="32" t="s">
        <v>1280</v>
      </c>
      <c r="H164" s="32" t="s">
        <v>434</v>
      </c>
      <c r="I164" s="81">
        <v>42367</v>
      </c>
      <c r="J164" s="32" t="s">
        <v>2316</v>
      </c>
      <c r="K164" s="32" t="s">
        <v>2319</v>
      </c>
      <c r="L164" s="104">
        <v>42370</v>
      </c>
      <c r="M164" s="104">
        <v>42735</v>
      </c>
    </row>
    <row r="165" spans="1:13">
      <c r="A165" s="77" t="s">
        <v>1379</v>
      </c>
      <c r="C165" s="33" t="s">
        <v>367</v>
      </c>
      <c r="D165" s="33" t="s">
        <v>1785</v>
      </c>
      <c r="E165" s="33">
        <v>14000</v>
      </c>
      <c r="F165" s="80">
        <v>0.59</v>
      </c>
      <c r="G165" s="32" t="s">
        <v>1283</v>
      </c>
      <c r="H165" s="32" t="s">
        <v>436</v>
      </c>
      <c r="I165" s="81">
        <v>42367</v>
      </c>
      <c r="J165" s="32" t="s">
        <v>2320</v>
      </c>
      <c r="K165" s="32" t="s">
        <v>2321</v>
      </c>
      <c r="L165" s="104">
        <v>42370</v>
      </c>
      <c r="M165" s="104">
        <v>42735</v>
      </c>
    </row>
    <row r="166" spans="1:13">
      <c r="A166" s="77" t="s">
        <v>1379</v>
      </c>
      <c r="C166" s="33" t="s">
        <v>367</v>
      </c>
      <c r="D166" s="33" t="s">
        <v>1786</v>
      </c>
      <c r="E166" s="33">
        <v>4000</v>
      </c>
      <c r="F166" s="80">
        <v>0.11</v>
      </c>
      <c r="G166" s="32" t="s">
        <v>1287</v>
      </c>
      <c r="H166" s="32" t="s">
        <v>437</v>
      </c>
      <c r="I166" s="81">
        <v>42367</v>
      </c>
      <c r="J166" s="32" t="s">
        <v>2322</v>
      </c>
      <c r="K166" s="32" t="s">
        <v>2323</v>
      </c>
      <c r="L166" s="104">
        <v>42370</v>
      </c>
      <c r="M166" s="104">
        <v>42735</v>
      </c>
    </row>
    <row r="167" spans="1:13">
      <c r="A167" s="77" t="s">
        <v>1383</v>
      </c>
      <c r="C167" s="33" t="s">
        <v>300</v>
      </c>
      <c r="D167" s="33" t="s">
        <v>1658</v>
      </c>
      <c r="E167" s="33">
        <v>240500</v>
      </c>
      <c r="F167" s="80">
        <v>0.05</v>
      </c>
      <c r="G167" s="32" t="s">
        <v>1279</v>
      </c>
      <c r="H167" s="32" t="s">
        <v>434</v>
      </c>
      <c r="I167" s="81">
        <v>42367</v>
      </c>
      <c r="J167" s="32" t="s">
        <v>2324</v>
      </c>
      <c r="K167" s="32" t="s">
        <v>2325</v>
      </c>
      <c r="L167" s="104">
        <v>42370</v>
      </c>
      <c r="M167" s="104">
        <v>42735</v>
      </c>
    </row>
    <row r="168" spans="1:13">
      <c r="A168" s="77" t="s">
        <v>1383</v>
      </c>
      <c r="C168" s="33" t="s">
        <v>300</v>
      </c>
      <c r="D168" s="33" t="s">
        <v>1659</v>
      </c>
      <c r="E168" s="33">
        <v>89500</v>
      </c>
      <c r="F168" s="80">
        <v>0.05</v>
      </c>
      <c r="G168" s="32" t="s">
        <v>1279</v>
      </c>
      <c r="H168" s="32" t="s">
        <v>435</v>
      </c>
      <c r="I168" s="81">
        <v>42367</v>
      </c>
      <c r="J168" s="32" t="s">
        <v>2326</v>
      </c>
      <c r="K168" s="32" t="s">
        <v>2325</v>
      </c>
      <c r="L168" s="104">
        <v>42370</v>
      </c>
      <c r="M168" s="104">
        <v>42735</v>
      </c>
    </row>
    <row r="169" spans="1:13">
      <c r="A169" s="77" t="s">
        <v>1383</v>
      </c>
      <c r="C169" s="33" t="s">
        <v>300</v>
      </c>
      <c r="D169" s="33" t="s">
        <v>1787</v>
      </c>
      <c r="E169" s="33">
        <v>39840</v>
      </c>
      <c r="F169" s="80">
        <v>0</v>
      </c>
      <c r="G169" s="32" t="s">
        <v>1281</v>
      </c>
      <c r="H169" s="32" t="s">
        <v>434</v>
      </c>
      <c r="I169" s="81">
        <v>42367</v>
      </c>
      <c r="J169" s="32" t="s">
        <v>2324</v>
      </c>
      <c r="K169" s="32" t="s">
        <v>2327</v>
      </c>
      <c r="L169" s="104">
        <v>42370</v>
      </c>
      <c r="M169" s="104">
        <v>42735</v>
      </c>
    </row>
    <row r="170" spans="1:13">
      <c r="A170" s="77" t="s">
        <v>1383</v>
      </c>
      <c r="C170" s="33" t="s">
        <v>300</v>
      </c>
      <c r="D170" s="33" t="s">
        <v>1788</v>
      </c>
      <c r="E170" s="33">
        <v>10080</v>
      </c>
      <c r="F170" s="80">
        <v>0</v>
      </c>
      <c r="G170" s="32" t="s">
        <v>1281</v>
      </c>
      <c r="H170" s="32" t="s">
        <v>434</v>
      </c>
      <c r="I170" s="81">
        <v>42367</v>
      </c>
      <c r="J170" s="32" t="s">
        <v>2324</v>
      </c>
      <c r="K170" s="32" t="s">
        <v>2327</v>
      </c>
      <c r="L170" s="104">
        <v>42370</v>
      </c>
      <c r="M170" s="104">
        <v>42735</v>
      </c>
    </row>
    <row r="171" spans="1:13">
      <c r="A171" s="77" t="s">
        <v>1389</v>
      </c>
      <c r="C171" s="33" t="s">
        <v>369</v>
      </c>
      <c r="D171" s="33" t="s">
        <v>1658</v>
      </c>
      <c r="E171" s="33">
        <v>102600</v>
      </c>
      <c r="F171" s="80">
        <v>0.05</v>
      </c>
      <c r="G171" s="32" t="s">
        <v>1279</v>
      </c>
      <c r="H171" s="32" t="s">
        <v>434</v>
      </c>
      <c r="I171" s="81">
        <v>42367</v>
      </c>
      <c r="J171" s="32" t="s">
        <v>897</v>
      </c>
      <c r="K171" s="32" t="s">
        <v>2328</v>
      </c>
      <c r="L171" s="104">
        <v>42370</v>
      </c>
      <c r="M171" s="104">
        <v>42735</v>
      </c>
    </row>
    <row r="172" spans="1:13">
      <c r="A172" s="77" t="s">
        <v>1429</v>
      </c>
      <c r="C172" s="33" t="s">
        <v>375</v>
      </c>
      <c r="D172" s="33" t="s">
        <v>1658</v>
      </c>
      <c r="E172" s="33">
        <v>436200</v>
      </c>
      <c r="F172" s="80">
        <v>0.05</v>
      </c>
      <c r="G172" s="32" t="s">
        <v>1279</v>
      </c>
      <c r="H172" s="32" t="s">
        <v>434</v>
      </c>
      <c r="I172" s="81">
        <v>42367</v>
      </c>
      <c r="J172" s="32" t="s">
        <v>925</v>
      </c>
      <c r="K172" s="32" t="s">
        <v>2329</v>
      </c>
      <c r="L172" s="104">
        <v>42370</v>
      </c>
      <c r="M172" s="104">
        <v>42735</v>
      </c>
    </row>
    <row r="173" spans="1:13">
      <c r="A173" s="77" t="s">
        <v>1429</v>
      </c>
      <c r="C173" s="33" t="s">
        <v>375</v>
      </c>
      <c r="D173" s="33" t="s">
        <v>1659</v>
      </c>
      <c r="E173" s="33">
        <v>143400</v>
      </c>
      <c r="F173" s="80">
        <v>0.05</v>
      </c>
      <c r="G173" s="32" t="s">
        <v>1279</v>
      </c>
      <c r="H173" s="32" t="s">
        <v>435</v>
      </c>
      <c r="I173" s="81">
        <v>42367</v>
      </c>
      <c r="J173" s="32" t="s">
        <v>926</v>
      </c>
      <c r="K173" s="32" t="s">
        <v>2329</v>
      </c>
      <c r="L173" s="104">
        <v>42370</v>
      </c>
      <c r="M173" s="104">
        <v>42735</v>
      </c>
    </row>
    <row r="174" spans="1:13">
      <c r="A174" s="77" t="s">
        <v>1429</v>
      </c>
      <c r="C174" s="33" t="s">
        <v>375</v>
      </c>
      <c r="D174" s="33" t="s">
        <v>1789</v>
      </c>
      <c r="E174" s="33">
        <v>30000</v>
      </c>
      <c r="F174" s="80">
        <v>0.05</v>
      </c>
      <c r="G174" s="32" t="s">
        <v>1280</v>
      </c>
      <c r="H174" s="32" t="s">
        <v>434</v>
      </c>
      <c r="I174" s="81">
        <v>42367</v>
      </c>
      <c r="J174" s="32" t="s">
        <v>925</v>
      </c>
      <c r="K174" s="32" t="s">
        <v>2330</v>
      </c>
      <c r="L174" s="104">
        <v>42370</v>
      </c>
      <c r="M174" s="104">
        <v>42735</v>
      </c>
    </row>
    <row r="175" spans="1:13">
      <c r="A175" s="77" t="s">
        <v>1429</v>
      </c>
      <c r="C175" s="33" t="s">
        <v>375</v>
      </c>
      <c r="D175" s="33" t="s">
        <v>1790</v>
      </c>
      <c r="E175" s="33">
        <v>10000</v>
      </c>
      <c r="F175" s="80">
        <v>0.05</v>
      </c>
      <c r="G175" s="32" t="s">
        <v>1280</v>
      </c>
      <c r="H175" s="32" t="s">
        <v>434</v>
      </c>
      <c r="I175" s="81">
        <v>42367</v>
      </c>
      <c r="J175" s="32" t="s">
        <v>925</v>
      </c>
      <c r="K175" s="32" t="s">
        <v>2330</v>
      </c>
      <c r="L175" s="104">
        <v>42370</v>
      </c>
      <c r="M175" s="104">
        <v>42735</v>
      </c>
    </row>
    <row r="176" spans="1:13">
      <c r="A176" s="77" t="s">
        <v>1429</v>
      </c>
      <c r="C176" s="33" t="s">
        <v>375</v>
      </c>
      <c r="D176" s="33" t="s">
        <v>1791</v>
      </c>
      <c r="E176" s="33">
        <v>30000</v>
      </c>
      <c r="F176" s="80">
        <v>0.05</v>
      </c>
      <c r="G176" s="32" t="s">
        <v>1280</v>
      </c>
      <c r="H176" s="32" t="s">
        <v>434</v>
      </c>
      <c r="I176" s="81">
        <v>42367</v>
      </c>
      <c r="J176" s="32" t="s">
        <v>925</v>
      </c>
      <c r="K176" s="32" t="s">
        <v>2330</v>
      </c>
      <c r="L176" s="104">
        <v>42370</v>
      </c>
      <c r="M176" s="104">
        <v>42735</v>
      </c>
    </row>
    <row r="177" spans="1:13">
      <c r="A177" s="77" t="s">
        <v>1429</v>
      </c>
      <c r="C177" s="33" t="s">
        <v>375</v>
      </c>
      <c r="D177" s="33" t="s">
        <v>1792</v>
      </c>
      <c r="E177" s="33">
        <v>20000</v>
      </c>
      <c r="F177" s="80">
        <v>0.05</v>
      </c>
      <c r="G177" s="32" t="s">
        <v>1280</v>
      </c>
      <c r="H177" s="32" t="s">
        <v>434</v>
      </c>
      <c r="I177" s="81">
        <v>42367</v>
      </c>
      <c r="J177" s="32" t="s">
        <v>925</v>
      </c>
      <c r="K177" s="32" t="s">
        <v>2330</v>
      </c>
      <c r="L177" s="104">
        <v>42370</v>
      </c>
      <c r="M177" s="104">
        <v>42735</v>
      </c>
    </row>
    <row r="178" spans="1:13">
      <c r="A178" s="77" t="s">
        <v>1429</v>
      </c>
      <c r="C178" s="33" t="s">
        <v>375</v>
      </c>
      <c r="D178" s="33" t="s">
        <v>1793</v>
      </c>
      <c r="E178" s="33">
        <v>20000</v>
      </c>
      <c r="F178" s="80">
        <v>0.05</v>
      </c>
      <c r="G178" s="32" t="s">
        <v>1280</v>
      </c>
      <c r="H178" s="32" t="s">
        <v>434</v>
      </c>
      <c r="I178" s="81">
        <v>42367</v>
      </c>
      <c r="J178" s="32" t="s">
        <v>925</v>
      </c>
      <c r="K178" s="32" t="s">
        <v>2330</v>
      </c>
      <c r="L178" s="104">
        <v>42370</v>
      </c>
      <c r="M178" s="104">
        <v>42735</v>
      </c>
    </row>
    <row r="179" spans="1:13">
      <c r="A179" s="77" t="s">
        <v>1429</v>
      </c>
      <c r="C179" s="33" t="s">
        <v>375</v>
      </c>
      <c r="D179" s="33" t="s">
        <v>1794</v>
      </c>
      <c r="E179" s="33">
        <v>30000</v>
      </c>
      <c r="F179" s="80">
        <v>0.05</v>
      </c>
      <c r="G179" s="32" t="s">
        <v>1280</v>
      </c>
      <c r="H179" s="32" t="s">
        <v>434</v>
      </c>
      <c r="I179" s="81">
        <v>42367</v>
      </c>
      <c r="J179" s="32" t="s">
        <v>925</v>
      </c>
      <c r="K179" s="32" t="s">
        <v>2330</v>
      </c>
      <c r="L179" s="104">
        <v>42370</v>
      </c>
      <c r="M179" s="104">
        <v>42735</v>
      </c>
    </row>
    <row r="180" spans="1:13">
      <c r="A180" s="77" t="s">
        <v>1429</v>
      </c>
      <c r="C180" s="33" t="s">
        <v>375</v>
      </c>
      <c r="D180" s="33" t="s">
        <v>1795</v>
      </c>
      <c r="E180" s="33">
        <v>840</v>
      </c>
      <c r="F180" s="80">
        <v>0</v>
      </c>
      <c r="G180" s="32" t="s">
        <v>1281</v>
      </c>
      <c r="H180" s="32" t="s">
        <v>434</v>
      </c>
      <c r="I180" s="81">
        <v>42367</v>
      </c>
      <c r="J180" s="32" t="s">
        <v>925</v>
      </c>
      <c r="K180" s="32" t="s">
        <v>2331</v>
      </c>
      <c r="L180" s="104">
        <v>42370</v>
      </c>
      <c r="M180" s="104">
        <v>42735</v>
      </c>
    </row>
    <row r="181" spans="1:13">
      <c r="A181" s="77" t="s">
        <v>1429</v>
      </c>
      <c r="C181" s="33" t="s">
        <v>375</v>
      </c>
      <c r="D181" s="33" t="s">
        <v>1796</v>
      </c>
      <c r="E181" s="33">
        <v>1660</v>
      </c>
      <c r="F181" s="80">
        <v>0</v>
      </c>
      <c r="G181" s="32" t="s">
        <v>1281</v>
      </c>
      <c r="H181" s="32" t="s">
        <v>434</v>
      </c>
      <c r="I181" s="81">
        <v>42367</v>
      </c>
      <c r="J181" s="32" t="s">
        <v>925</v>
      </c>
      <c r="K181" s="32" t="s">
        <v>2331</v>
      </c>
      <c r="L181" s="104">
        <v>42370</v>
      </c>
      <c r="M181" s="104">
        <v>42735</v>
      </c>
    </row>
    <row r="182" spans="1:13">
      <c r="A182" s="77" t="s">
        <v>1429</v>
      </c>
      <c r="C182" s="33" t="s">
        <v>375</v>
      </c>
      <c r="D182" s="33" t="s">
        <v>1797</v>
      </c>
      <c r="E182" s="33">
        <v>1660</v>
      </c>
      <c r="F182" s="80">
        <v>0</v>
      </c>
      <c r="G182" s="32" t="s">
        <v>1281</v>
      </c>
      <c r="H182" s="32" t="s">
        <v>434</v>
      </c>
      <c r="I182" s="81">
        <v>42367</v>
      </c>
      <c r="J182" s="32" t="s">
        <v>925</v>
      </c>
      <c r="K182" s="32" t="s">
        <v>2331</v>
      </c>
      <c r="L182" s="104">
        <v>42370</v>
      </c>
      <c r="M182" s="104">
        <v>42735</v>
      </c>
    </row>
    <row r="183" spans="1:13">
      <c r="A183" s="77" t="s">
        <v>1429</v>
      </c>
      <c r="C183" s="33" t="s">
        <v>375</v>
      </c>
      <c r="D183" s="33" t="s">
        <v>1798</v>
      </c>
      <c r="E183" s="33">
        <v>500</v>
      </c>
      <c r="F183" s="80">
        <v>0</v>
      </c>
      <c r="G183" s="32" t="s">
        <v>1281</v>
      </c>
      <c r="H183" s="32" t="s">
        <v>434</v>
      </c>
      <c r="I183" s="81">
        <v>42367</v>
      </c>
      <c r="J183" s="32" t="s">
        <v>925</v>
      </c>
      <c r="K183" s="32" t="s">
        <v>2331</v>
      </c>
      <c r="L183" s="104">
        <v>42370</v>
      </c>
      <c r="M183" s="104">
        <v>42735</v>
      </c>
    </row>
    <row r="184" spans="1:13">
      <c r="A184" s="77" t="s">
        <v>1429</v>
      </c>
      <c r="C184" s="33" t="s">
        <v>375</v>
      </c>
      <c r="D184" s="33" t="s">
        <v>1799</v>
      </c>
      <c r="E184" s="33">
        <v>4100</v>
      </c>
      <c r="F184" s="80">
        <v>0.69</v>
      </c>
      <c r="G184" s="32" t="s">
        <v>1282</v>
      </c>
      <c r="H184" s="32" t="s">
        <v>434</v>
      </c>
      <c r="I184" s="81">
        <v>42367</v>
      </c>
      <c r="J184" s="32" t="s">
        <v>925</v>
      </c>
      <c r="K184" s="32" t="s">
        <v>2332</v>
      </c>
      <c r="L184" s="104">
        <v>42370</v>
      </c>
      <c r="M184" s="104">
        <v>42735</v>
      </c>
    </row>
    <row r="185" spans="1:13">
      <c r="A185" s="77" t="s">
        <v>1429</v>
      </c>
      <c r="C185" s="33" t="s">
        <v>375</v>
      </c>
      <c r="D185" s="33" t="s">
        <v>1800</v>
      </c>
      <c r="E185" s="33">
        <v>10000</v>
      </c>
      <c r="F185" s="80">
        <v>0.52</v>
      </c>
      <c r="G185" s="32" t="s">
        <v>1282</v>
      </c>
      <c r="H185" s="32" t="s">
        <v>434</v>
      </c>
      <c r="I185" s="81">
        <v>42367</v>
      </c>
      <c r="J185" s="32" t="s">
        <v>925</v>
      </c>
      <c r="K185" s="32" t="s">
        <v>2332</v>
      </c>
      <c r="L185" s="104">
        <v>42370</v>
      </c>
      <c r="M185" s="104">
        <v>42735</v>
      </c>
    </row>
    <row r="186" spans="1:13">
      <c r="A186" s="77" t="s">
        <v>1429</v>
      </c>
      <c r="C186" s="33" t="s">
        <v>375</v>
      </c>
      <c r="D186" s="33" t="s">
        <v>1801</v>
      </c>
      <c r="E186" s="33">
        <v>5000</v>
      </c>
      <c r="F186" s="80">
        <v>0.5</v>
      </c>
      <c r="G186" s="32" t="s">
        <v>1282</v>
      </c>
      <c r="H186" s="32" t="s">
        <v>434</v>
      </c>
      <c r="I186" s="81">
        <v>42367</v>
      </c>
      <c r="J186" s="32" t="s">
        <v>925</v>
      </c>
      <c r="K186" s="32" t="s">
        <v>2332</v>
      </c>
      <c r="L186" s="104">
        <v>42370</v>
      </c>
      <c r="M186" s="104">
        <v>42735</v>
      </c>
    </row>
    <row r="187" spans="1:13">
      <c r="A187" s="77" t="s">
        <v>1429</v>
      </c>
      <c r="C187" s="33" t="s">
        <v>375</v>
      </c>
      <c r="D187" s="33" t="s">
        <v>1802</v>
      </c>
      <c r="E187" s="33">
        <v>5000</v>
      </c>
      <c r="F187" s="80">
        <v>0.5</v>
      </c>
      <c r="G187" s="32" t="s">
        <v>1282</v>
      </c>
      <c r="H187" s="32" t="s">
        <v>434</v>
      </c>
      <c r="I187" s="81">
        <v>42367</v>
      </c>
      <c r="J187" s="32" t="s">
        <v>925</v>
      </c>
      <c r="K187" s="32" t="s">
        <v>2332</v>
      </c>
      <c r="L187" s="104">
        <v>42370</v>
      </c>
      <c r="M187" s="104">
        <v>42735</v>
      </c>
    </row>
    <row r="188" spans="1:13">
      <c r="A188" s="77" t="s">
        <v>1429</v>
      </c>
      <c r="C188" s="33" t="s">
        <v>375</v>
      </c>
      <c r="D188" s="33" t="s">
        <v>1803</v>
      </c>
      <c r="E188" s="33">
        <v>20000</v>
      </c>
      <c r="F188" s="80">
        <v>0.17</v>
      </c>
      <c r="G188" s="32" t="s">
        <v>1283</v>
      </c>
      <c r="H188" s="32" t="s">
        <v>436</v>
      </c>
      <c r="I188" s="81">
        <v>42367</v>
      </c>
      <c r="J188" s="32" t="s">
        <v>1135</v>
      </c>
      <c r="K188" s="32" t="s">
        <v>2333</v>
      </c>
      <c r="L188" s="104">
        <v>42370</v>
      </c>
      <c r="M188" s="104">
        <v>42735</v>
      </c>
    </row>
    <row r="189" spans="1:13">
      <c r="A189" s="77" t="s">
        <v>1429</v>
      </c>
      <c r="C189" s="33" t="s">
        <v>375</v>
      </c>
      <c r="D189" s="33" t="s">
        <v>1804</v>
      </c>
      <c r="E189" s="33">
        <v>7000</v>
      </c>
      <c r="F189" s="80">
        <v>0.18</v>
      </c>
      <c r="G189" s="32" t="s">
        <v>1283</v>
      </c>
      <c r="H189" s="32" t="s">
        <v>436</v>
      </c>
      <c r="I189" s="81">
        <v>42367</v>
      </c>
      <c r="J189" s="32" t="s">
        <v>1135</v>
      </c>
      <c r="K189" s="32" t="s">
        <v>2333</v>
      </c>
      <c r="L189" s="104">
        <v>42370</v>
      </c>
      <c r="M189" s="104">
        <v>42735</v>
      </c>
    </row>
    <row r="190" spans="1:13">
      <c r="A190" s="77" t="s">
        <v>1437</v>
      </c>
      <c r="C190" s="33" t="s">
        <v>325</v>
      </c>
      <c r="D190" s="33" t="s">
        <v>1658</v>
      </c>
      <c r="E190" s="33">
        <v>54900</v>
      </c>
      <c r="F190" s="80">
        <v>0.05</v>
      </c>
      <c r="G190" s="32" t="s">
        <v>1279</v>
      </c>
      <c r="H190" s="32" t="s">
        <v>434</v>
      </c>
      <c r="I190" s="81">
        <v>42367</v>
      </c>
      <c r="J190" s="32" t="s">
        <v>932</v>
      </c>
      <c r="K190" s="32" t="s">
        <v>2334</v>
      </c>
      <c r="L190" s="104">
        <v>42370</v>
      </c>
      <c r="M190" s="104">
        <v>42735</v>
      </c>
    </row>
    <row r="191" spans="1:13">
      <c r="A191" s="77" t="s">
        <v>1437</v>
      </c>
      <c r="C191" s="33" t="s">
        <v>325</v>
      </c>
      <c r="D191" s="33" t="s">
        <v>1659</v>
      </c>
      <c r="E191" s="33">
        <v>49900</v>
      </c>
      <c r="F191" s="80">
        <v>0.05</v>
      </c>
      <c r="G191" s="32" t="s">
        <v>1279</v>
      </c>
      <c r="H191" s="32" t="s">
        <v>435</v>
      </c>
      <c r="I191" s="81">
        <v>42367</v>
      </c>
      <c r="J191" s="32" t="s">
        <v>933</v>
      </c>
      <c r="K191" s="32" t="s">
        <v>2334</v>
      </c>
      <c r="L191" s="104">
        <v>42370</v>
      </c>
      <c r="M191" s="104">
        <v>42735</v>
      </c>
    </row>
    <row r="192" spans="1:13">
      <c r="A192" s="77" t="s">
        <v>1437</v>
      </c>
      <c r="C192" s="33" t="s">
        <v>325</v>
      </c>
      <c r="D192" s="33" t="s">
        <v>1805</v>
      </c>
      <c r="E192" s="33">
        <v>840</v>
      </c>
      <c r="F192" s="80">
        <v>0</v>
      </c>
      <c r="G192" s="32" t="s">
        <v>1281</v>
      </c>
      <c r="H192" s="32" t="s">
        <v>434</v>
      </c>
      <c r="I192" s="81">
        <v>42367</v>
      </c>
      <c r="J192" s="32" t="s">
        <v>932</v>
      </c>
      <c r="K192" s="32" t="s">
        <v>2335</v>
      </c>
      <c r="L192" s="104">
        <v>42370</v>
      </c>
      <c r="M192" s="104">
        <v>42735</v>
      </c>
    </row>
    <row r="193" spans="1:13">
      <c r="A193" s="77" t="s">
        <v>1437</v>
      </c>
      <c r="C193" s="33" t="s">
        <v>325</v>
      </c>
      <c r="D193" s="33" t="s">
        <v>1806</v>
      </c>
      <c r="E193" s="33">
        <v>8600</v>
      </c>
      <c r="F193" s="80">
        <v>0.45</v>
      </c>
      <c r="G193" s="32" t="s">
        <v>1282</v>
      </c>
      <c r="H193" s="32" t="s">
        <v>434</v>
      </c>
      <c r="I193" s="81">
        <v>42367</v>
      </c>
      <c r="J193" s="32" t="s">
        <v>932</v>
      </c>
      <c r="K193" s="32" t="s">
        <v>2336</v>
      </c>
      <c r="L193" s="104">
        <v>42370</v>
      </c>
      <c r="M193" s="104">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4">
        <v>42370</v>
      </c>
      <c r="M194" s="104">
        <v>42735</v>
      </c>
    </row>
    <row r="195" spans="1:13">
      <c r="A195" s="77" t="s">
        <v>1437</v>
      </c>
      <c r="C195" s="33" t="s">
        <v>325</v>
      </c>
      <c r="D195" s="33" t="s">
        <v>1808</v>
      </c>
      <c r="E195" s="33">
        <v>6300</v>
      </c>
      <c r="F195" s="80">
        <v>0.52</v>
      </c>
      <c r="G195" s="32" t="s">
        <v>1282</v>
      </c>
      <c r="H195" s="32" t="s">
        <v>434</v>
      </c>
      <c r="I195" s="81">
        <v>42367</v>
      </c>
      <c r="J195" s="32" t="s">
        <v>932</v>
      </c>
      <c r="K195" s="32" t="s">
        <v>2336</v>
      </c>
      <c r="L195" s="104">
        <v>42370</v>
      </c>
      <c r="M195" s="104">
        <v>42735</v>
      </c>
    </row>
    <row r="196" spans="1:13">
      <c r="A196" s="77" t="s">
        <v>1437</v>
      </c>
      <c r="C196" s="33" t="s">
        <v>325</v>
      </c>
      <c r="D196" s="33" t="s">
        <v>1809</v>
      </c>
      <c r="E196" s="33">
        <v>25000</v>
      </c>
      <c r="F196" s="80">
        <v>0.22</v>
      </c>
      <c r="G196" s="32" t="s">
        <v>1283</v>
      </c>
      <c r="H196" s="32" t="s">
        <v>436</v>
      </c>
      <c r="I196" s="81">
        <v>42367</v>
      </c>
      <c r="J196" s="32" t="s">
        <v>1136</v>
      </c>
      <c r="K196" s="32" t="s">
        <v>2337</v>
      </c>
      <c r="L196" s="104">
        <v>42370</v>
      </c>
      <c r="M196" s="104">
        <v>42735</v>
      </c>
    </row>
    <row r="197" spans="1:13">
      <c r="A197" s="77" t="s">
        <v>1438</v>
      </c>
      <c r="C197" s="33" t="s">
        <v>332</v>
      </c>
      <c r="D197" s="33" t="s">
        <v>1658</v>
      </c>
      <c r="E197" s="33">
        <v>13500</v>
      </c>
      <c r="F197" s="80">
        <v>0.05</v>
      </c>
      <c r="G197" s="32" t="s">
        <v>1279</v>
      </c>
      <c r="H197" s="32" t="s">
        <v>434</v>
      </c>
      <c r="I197" s="81">
        <v>42367</v>
      </c>
      <c r="J197" s="32" t="s">
        <v>934</v>
      </c>
      <c r="K197" s="32" t="s">
        <v>2338</v>
      </c>
      <c r="L197" s="104">
        <v>42370</v>
      </c>
      <c r="M197" s="104">
        <v>42735</v>
      </c>
    </row>
    <row r="198" spans="1:13">
      <c r="A198" s="77" t="s">
        <v>1438</v>
      </c>
      <c r="C198" s="33" t="s">
        <v>332</v>
      </c>
      <c r="D198" s="33" t="s">
        <v>1659</v>
      </c>
      <c r="E198" s="33">
        <v>5900</v>
      </c>
      <c r="F198" s="80">
        <v>0.05</v>
      </c>
      <c r="G198" s="32" t="s">
        <v>1279</v>
      </c>
      <c r="H198" s="32" t="s">
        <v>435</v>
      </c>
      <c r="I198" s="81">
        <v>42367</v>
      </c>
      <c r="J198" s="32" t="s">
        <v>935</v>
      </c>
      <c r="K198" s="32" t="s">
        <v>2338</v>
      </c>
      <c r="L198" s="104">
        <v>42370</v>
      </c>
      <c r="M198" s="104">
        <v>42735</v>
      </c>
    </row>
    <row r="199" spans="1:13">
      <c r="A199" s="77" t="s">
        <v>1438</v>
      </c>
      <c r="C199" s="33" t="s">
        <v>332</v>
      </c>
      <c r="D199" s="33" t="s">
        <v>1810</v>
      </c>
      <c r="E199" s="33">
        <v>840</v>
      </c>
      <c r="F199" s="80">
        <v>0</v>
      </c>
      <c r="G199" s="32" t="s">
        <v>1281</v>
      </c>
      <c r="H199" s="32" t="s">
        <v>434</v>
      </c>
      <c r="I199" s="81">
        <v>42367</v>
      </c>
      <c r="J199" s="32" t="s">
        <v>934</v>
      </c>
      <c r="K199" s="32" t="s">
        <v>2339</v>
      </c>
      <c r="L199" s="104">
        <v>42370</v>
      </c>
      <c r="M199" s="104">
        <v>42735</v>
      </c>
    </row>
    <row r="200" spans="1:13">
      <c r="A200" s="77" t="s">
        <v>1438</v>
      </c>
      <c r="C200" s="33" t="s">
        <v>332</v>
      </c>
      <c r="D200" s="33" t="s">
        <v>1811</v>
      </c>
      <c r="E200" s="33">
        <v>1008</v>
      </c>
      <c r="F200" s="80">
        <v>0</v>
      </c>
      <c r="G200" s="32" t="s">
        <v>1281</v>
      </c>
      <c r="H200" s="32" t="s">
        <v>434</v>
      </c>
      <c r="I200" s="81">
        <v>42367</v>
      </c>
      <c r="J200" s="32" t="s">
        <v>934</v>
      </c>
      <c r="K200" s="32" t="s">
        <v>2339</v>
      </c>
      <c r="L200" s="104">
        <v>42370</v>
      </c>
      <c r="M200" s="104">
        <v>42735</v>
      </c>
    </row>
    <row r="201" spans="1:13">
      <c r="A201" s="77" t="s">
        <v>1438</v>
      </c>
      <c r="C201" s="33" t="s">
        <v>332</v>
      </c>
      <c r="D201" s="33" t="s">
        <v>1812</v>
      </c>
      <c r="E201" s="33">
        <v>360</v>
      </c>
      <c r="F201" s="80">
        <v>0</v>
      </c>
      <c r="G201" s="32" t="s">
        <v>1281</v>
      </c>
      <c r="H201" s="32" t="s">
        <v>434</v>
      </c>
      <c r="I201" s="81">
        <v>42367</v>
      </c>
      <c r="J201" s="32" t="s">
        <v>934</v>
      </c>
      <c r="K201" s="32" t="s">
        <v>2339</v>
      </c>
      <c r="L201" s="104">
        <v>42370</v>
      </c>
      <c r="M201" s="104">
        <v>42735</v>
      </c>
    </row>
    <row r="202" spans="1:13">
      <c r="A202" s="77" t="s">
        <v>1438</v>
      </c>
      <c r="C202" s="33" t="s">
        <v>332</v>
      </c>
      <c r="D202" s="33" t="s">
        <v>1813</v>
      </c>
      <c r="E202" s="33">
        <v>504</v>
      </c>
      <c r="F202" s="80">
        <v>0</v>
      </c>
      <c r="G202" s="32" t="s">
        <v>1281</v>
      </c>
      <c r="H202" s="32" t="s">
        <v>434</v>
      </c>
      <c r="I202" s="81">
        <v>42367</v>
      </c>
      <c r="J202" s="32" t="s">
        <v>934</v>
      </c>
      <c r="K202" s="32" t="s">
        <v>2339</v>
      </c>
      <c r="L202" s="104">
        <v>42370</v>
      </c>
      <c r="M202" s="104">
        <v>42735</v>
      </c>
    </row>
    <row r="203" spans="1:13">
      <c r="A203" s="77" t="s">
        <v>1438</v>
      </c>
      <c r="C203" s="33" t="s">
        <v>332</v>
      </c>
      <c r="D203" s="33" t="s">
        <v>1814</v>
      </c>
      <c r="E203" s="33">
        <v>840</v>
      </c>
      <c r="F203" s="80">
        <v>0</v>
      </c>
      <c r="G203" s="32" t="s">
        <v>1281</v>
      </c>
      <c r="H203" s="32" t="s">
        <v>434</v>
      </c>
      <c r="I203" s="81">
        <v>42367</v>
      </c>
      <c r="J203" s="32" t="s">
        <v>934</v>
      </c>
      <c r="K203" s="32" t="s">
        <v>2339</v>
      </c>
      <c r="L203" s="104">
        <v>42370</v>
      </c>
      <c r="M203" s="104">
        <v>42735</v>
      </c>
    </row>
    <row r="204" spans="1:13">
      <c r="A204" s="77" t="s">
        <v>1438</v>
      </c>
      <c r="C204" s="33" t="s">
        <v>332</v>
      </c>
      <c r="D204" s="33" t="s">
        <v>1815</v>
      </c>
      <c r="E204" s="33">
        <v>134</v>
      </c>
      <c r="F204" s="80">
        <v>0</v>
      </c>
      <c r="G204" s="32" t="s">
        <v>1281</v>
      </c>
      <c r="H204" s="32" t="s">
        <v>434</v>
      </c>
      <c r="I204" s="81">
        <v>42367</v>
      </c>
      <c r="J204" s="32" t="s">
        <v>934</v>
      </c>
      <c r="K204" s="32" t="s">
        <v>2339</v>
      </c>
      <c r="L204" s="104">
        <v>42370</v>
      </c>
      <c r="M204" s="104">
        <v>42735</v>
      </c>
    </row>
    <row r="205" spans="1:13">
      <c r="A205" s="77" t="s">
        <v>1438</v>
      </c>
      <c r="C205" s="33" t="s">
        <v>332</v>
      </c>
      <c r="D205" s="33" t="s">
        <v>1816</v>
      </c>
      <c r="E205" s="33">
        <v>330</v>
      </c>
      <c r="F205" s="80">
        <v>0</v>
      </c>
      <c r="G205" s="32" t="s">
        <v>1281</v>
      </c>
      <c r="H205" s="32" t="s">
        <v>434</v>
      </c>
      <c r="I205" s="81">
        <v>42367</v>
      </c>
      <c r="J205" s="32" t="s">
        <v>934</v>
      </c>
      <c r="K205" s="32" t="s">
        <v>2339</v>
      </c>
      <c r="L205" s="104">
        <v>42370</v>
      </c>
      <c r="M205" s="104">
        <v>42735</v>
      </c>
    </row>
    <row r="206" spans="1:13">
      <c r="A206" s="77" t="s">
        <v>1441</v>
      </c>
      <c r="C206" s="33" t="s">
        <v>379</v>
      </c>
      <c r="D206" s="33" t="s">
        <v>1658</v>
      </c>
      <c r="E206" s="33">
        <v>893300</v>
      </c>
      <c r="F206" s="80">
        <v>0.05</v>
      </c>
      <c r="G206" s="32" t="s">
        <v>1279</v>
      </c>
      <c r="H206" s="32" t="s">
        <v>434</v>
      </c>
      <c r="I206" s="81">
        <v>42367</v>
      </c>
      <c r="J206" s="32" t="s">
        <v>938</v>
      </c>
      <c r="K206" s="32" t="s">
        <v>2340</v>
      </c>
      <c r="L206" s="104">
        <v>42370</v>
      </c>
      <c r="M206" s="104">
        <v>42735</v>
      </c>
    </row>
    <row r="207" spans="1:13">
      <c r="A207" s="77" t="s">
        <v>1441</v>
      </c>
      <c r="C207" s="33" t="s">
        <v>379</v>
      </c>
      <c r="D207" s="33" t="s">
        <v>1659</v>
      </c>
      <c r="E207" s="33">
        <v>178000</v>
      </c>
      <c r="F207" s="80">
        <v>0.05</v>
      </c>
      <c r="G207" s="32" t="s">
        <v>1279</v>
      </c>
      <c r="H207" s="32" t="s">
        <v>435</v>
      </c>
      <c r="I207" s="81">
        <v>42367</v>
      </c>
      <c r="J207" s="32" t="s">
        <v>939</v>
      </c>
      <c r="K207" s="32" t="s">
        <v>2340</v>
      </c>
      <c r="L207" s="104">
        <v>42370</v>
      </c>
      <c r="M207" s="104">
        <v>42735</v>
      </c>
    </row>
    <row r="208" spans="1:13">
      <c r="A208" s="77" t="s">
        <v>1441</v>
      </c>
      <c r="C208" s="33" t="s">
        <v>379</v>
      </c>
      <c r="D208" s="33" t="s">
        <v>1817</v>
      </c>
      <c r="E208" s="33">
        <v>5000</v>
      </c>
      <c r="F208" s="80">
        <v>0.05</v>
      </c>
      <c r="G208" s="32" t="s">
        <v>1280</v>
      </c>
      <c r="H208" s="32" t="s">
        <v>434</v>
      </c>
      <c r="I208" s="81">
        <v>42367</v>
      </c>
      <c r="J208" s="32" t="s">
        <v>938</v>
      </c>
      <c r="K208" s="32" t="s">
        <v>2341</v>
      </c>
      <c r="L208" s="104">
        <v>42370</v>
      </c>
      <c r="M208" s="104">
        <v>42735</v>
      </c>
    </row>
    <row r="209" spans="1:13">
      <c r="A209" s="77" t="s">
        <v>1441</v>
      </c>
      <c r="C209" s="33" t="s">
        <v>379</v>
      </c>
      <c r="D209" s="33" t="s">
        <v>1818</v>
      </c>
      <c r="E209" s="33">
        <v>5000</v>
      </c>
      <c r="F209" s="80">
        <v>0.05</v>
      </c>
      <c r="G209" s="32" t="s">
        <v>1280</v>
      </c>
      <c r="H209" s="32" t="s">
        <v>434</v>
      </c>
      <c r="I209" s="81">
        <v>42367</v>
      </c>
      <c r="J209" s="32" t="s">
        <v>938</v>
      </c>
      <c r="K209" s="32" t="s">
        <v>2341</v>
      </c>
      <c r="L209" s="104">
        <v>42370</v>
      </c>
      <c r="M209" s="104">
        <v>42735</v>
      </c>
    </row>
    <row r="210" spans="1:13">
      <c r="A210" s="77" t="s">
        <v>1441</v>
      </c>
      <c r="C210" s="33" t="s">
        <v>379</v>
      </c>
      <c r="D210" s="33" t="s">
        <v>1819</v>
      </c>
      <c r="E210" s="33">
        <v>10000</v>
      </c>
      <c r="F210" s="80">
        <v>0.05</v>
      </c>
      <c r="G210" s="32" t="s">
        <v>1280</v>
      </c>
      <c r="H210" s="32" t="s">
        <v>434</v>
      </c>
      <c r="I210" s="81">
        <v>42367</v>
      </c>
      <c r="J210" s="32" t="s">
        <v>938</v>
      </c>
      <c r="K210" s="32" t="s">
        <v>2341</v>
      </c>
      <c r="L210" s="104">
        <v>42370</v>
      </c>
      <c r="M210" s="104">
        <v>42735</v>
      </c>
    </row>
    <row r="211" spans="1:13">
      <c r="A211" s="77" t="s">
        <v>1441</v>
      </c>
      <c r="C211" s="33" t="s">
        <v>379</v>
      </c>
      <c r="D211" s="33" t="s">
        <v>1820</v>
      </c>
      <c r="E211" s="33">
        <v>5000</v>
      </c>
      <c r="F211" s="80">
        <v>0.05</v>
      </c>
      <c r="G211" s="32" t="s">
        <v>1280</v>
      </c>
      <c r="H211" s="32" t="s">
        <v>434</v>
      </c>
      <c r="I211" s="81">
        <v>42367</v>
      </c>
      <c r="J211" s="32" t="s">
        <v>938</v>
      </c>
      <c r="K211" s="32" t="s">
        <v>2341</v>
      </c>
      <c r="L211" s="104">
        <v>42370</v>
      </c>
      <c r="M211" s="104">
        <v>42735</v>
      </c>
    </row>
    <row r="212" spans="1:13">
      <c r="A212" s="77" t="s">
        <v>1441</v>
      </c>
      <c r="C212" s="33" t="s">
        <v>379</v>
      </c>
      <c r="D212" s="33" t="s">
        <v>1821</v>
      </c>
      <c r="E212" s="33">
        <v>420</v>
      </c>
      <c r="F212" s="80">
        <v>0</v>
      </c>
      <c r="G212" s="32" t="s">
        <v>1281</v>
      </c>
      <c r="H212" s="32" t="s">
        <v>434</v>
      </c>
      <c r="I212" s="81">
        <v>42367</v>
      </c>
      <c r="J212" s="32" t="s">
        <v>938</v>
      </c>
      <c r="K212" s="32" t="s">
        <v>2342</v>
      </c>
      <c r="L212" s="104">
        <v>42370</v>
      </c>
      <c r="M212" s="104">
        <v>42735</v>
      </c>
    </row>
    <row r="213" spans="1:13">
      <c r="A213" s="77" t="s">
        <v>1441</v>
      </c>
      <c r="C213" s="33" t="s">
        <v>379</v>
      </c>
      <c r="D213" s="33" t="s">
        <v>1822</v>
      </c>
      <c r="E213" s="33">
        <v>500</v>
      </c>
      <c r="F213" s="80">
        <v>0</v>
      </c>
      <c r="G213" s="32" t="s">
        <v>1281</v>
      </c>
      <c r="H213" s="32" t="s">
        <v>434</v>
      </c>
      <c r="I213" s="81">
        <v>42367</v>
      </c>
      <c r="J213" s="32" t="s">
        <v>938</v>
      </c>
      <c r="K213" s="32" t="s">
        <v>2342</v>
      </c>
      <c r="L213" s="104">
        <v>42370</v>
      </c>
      <c r="M213" s="104">
        <v>42735</v>
      </c>
    </row>
    <row r="214" spans="1:13">
      <c r="A214" s="77" t="s">
        <v>1441</v>
      </c>
      <c r="C214" s="33" t="s">
        <v>379</v>
      </c>
      <c r="D214" s="33" t="s">
        <v>1823</v>
      </c>
      <c r="E214" s="33">
        <v>6200</v>
      </c>
      <c r="F214" s="80">
        <v>0.38</v>
      </c>
      <c r="G214" s="32" t="s">
        <v>1282</v>
      </c>
      <c r="H214" s="32" t="s">
        <v>434</v>
      </c>
      <c r="I214" s="81">
        <v>42367</v>
      </c>
      <c r="J214" s="32" t="s">
        <v>938</v>
      </c>
      <c r="K214" s="32" t="s">
        <v>2343</v>
      </c>
      <c r="L214" s="104">
        <v>42370</v>
      </c>
      <c r="M214" s="104">
        <v>42735</v>
      </c>
    </row>
    <row r="215" spans="1:13">
      <c r="A215" s="77" t="s">
        <v>1441</v>
      </c>
      <c r="C215" s="33" t="s">
        <v>379</v>
      </c>
      <c r="D215" s="33" t="s">
        <v>1824</v>
      </c>
      <c r="E215" s="33">
        <v>20000</v>
      </c>
      <c r="F215" s="80">
        <v>0.2</v>
      </c>
      <c r="G215" s="32" t="s">
        <v>1283</v>
      </c>
      <c r="H215" s="32" t="s">
        <v>436</v>
      </c>
      <c r="I215" s="81">
        <v>42367</v>
      </c>
      <c r="J215" s="32" t="s">
        <v>1137</v>
      </c>
      <c r="K215" s="32" t="s">
        <v>2344</v>
      </c>
      <c r="L215" s="104">
        <v>42370</v>
      </c>
      <c r="M215" s="104">
        <v>42735</v>
      </c>
    </row>
    <row r="216" spans="1:13">
      <c r="A216" s="77" t="s">
        <v>1457</v>
      </c>
      <c r="C216" s="33" t="s">
        <v>1460</v>
      </c>
      <c r="D216" s="33" t="s">
        <v>1658</v>
      </c>
      <c r="E216" s="33">
        <v>3300</v>
      </c>
      <c r="F216" s="80">
        <v>0.05</v>
      </c>
      <c r="G216" s="32" t="s">
        <v>1279</v>
      </c>
      <c r="H216" s="32" t="s">
        <v>434</v>
      </c>
      <c r="I216" s="81">
        <v>42367</v>
      </c>
      <c r="J216" s="32" t="s">
        <v>2345</v>
      </c>
      <c r="K216" s="32" t="s">
        <v>2346</v>
      </c>
      <c r="L216" s="104">
        <v>42370</v>
      </c>
      <c r="M216" s="104">
        <v>42735</v>
      </c>
    </row>
    <row r="217" spans="1:13">
      <c r="A217" s="77" t="s">
        <v>1457</v>
      </c>
      <c r="C217" s="33" t="s">
        <v>1460</v>
      </c>
      <c r="D217" s="33" t="s">
        <v>1659</v>
      </c>
      <c r="E217" s="33">
        <v>900</v>
      </c>
      <c r="F217" s="80">
        <v>0.05</v>
      </c>
      <c r="G217" s="32" t="s">
        <v>1279</v>
      </c>
      <c r="H217" s="32" t="s">
        <v>435</v>
      </c>
      <c r="I217" s="81">
        <v>42367</v>
      </c>
      <c r="J217" s="32" t="s">
        <v>2347</v>
      </c>
      <c r="K217" s="32" t="s">
        <v>2346</v>
      </c>
      <c r="L217" s="104">
        <v>42370</v>
      </c>
      <c r="M217" s="104">
        <v>42735</v>
      </c>
    </row>
    <row r="218" spans="1:13">
      <c r="A218" s="77" t="s">
        <v>1473</v>
      </c>
      <c r="C218" s="33" t="s">
        <v>391</v>
      </c>
      <c r="D218" s="33" t="s">
        <v>1658</v>
      </c>
      <c r="E218" s="33">
        <v>6100</v>
      </c>
      <c r="F218" s="80">
        <v>0.05</v>
      </c>
      <c r="G218" s="32" t="s">
        <v>1279</v>
      </c>
      <c r="H218" s="32" t="s">
        <v>434</v>
      </c>
      <c r="I218" s="81">
        <v>42367</v>
      </c>
      <c r="J218" s="32" t="s">
        <v>950</v>
      </c>
      <c r="K218" s="32" t="s">
        <v>2348</v>
      </c>
      <c r="L218" s="104">
        <v>42370</v>
      </c>
      <c r="M218" s="104">
        <v>42735</v>
      </c>
    </row>
    <row r="219" spans="1:13">
      <c r="A219" s="77" t="s">
        <v>1473</v>
      </c>
      <c r="C219" s="33" t="s">
        <v>391</v>
      </c>
      <c r="D219" s="33" t="s">
        <v>1659</v>
      </c>
      <c r="E219" s="33">
        <v>2500</v>
      </c>
      <c r="F219" s="80">
        <v>0.05</v>
      </c>
      <c r="G219" s="32" t="s">
        <v>1279</v>
      </c>
      <c r="H219" s="32" t="s">
        <v>435</v>
      </c>
      <c r="I219" s="81">
        <v>42367</v>
      </c>
      <c r="J219" s="32" t="s">
        <v>951</v>
      </c>
      <c r="K219" s="32" t="s">
        <v>2348</v>
      </c>
      <c r="L219" s="104">
        <v>42370</v>
      </c>
      <c r="M219" s="104">
        <v>42735</v>
      </c>
    </row>
    <row r="220" spans="1:13">
      <c r="A220" s="77" t="s">
        <v>1313</v>
      </c>
      <c r="C220" s="33" t="s">
        <v>302</v>
      </c>
      <c r="D220" s="33" t="s">
        <v>1658</v>
      </c>
      <c r="E220" s="33">
        <v>32900</v>
      </c>
      <c r="F220" s="80">
        <v>0.05</v>
      </c>
      <c r="G220" s="32" t="s">
        <v>1279</v>
      </c>
      <c r="H220" s="32" t="s">
        <v>434</v>
      </c>
      <c r="I220" s="81">
        <v>42367</v>
      </c>
      <c r="J220" s="32" t="s">
        <v>952</v>
      </c>
      <c r="K220" s="32" t="s">
        <v>2349</v>
      </c>
      <c r="L220" s="104">
        <v>42370</v>
      </c>
      <c r="M220" s="104">
        <v>42735</v>
      </c>
    </row>
    <row r="221" spans="1:13">
      <c r="A221" s="77" t="s">
        <v>1313</v>
      </c>
      <c r="C221" s="33" t="s">
        <v>302</v>
      </c>
      <c r="D221" s="33" t="s">
        <v>1659</v>
      </c>
      <c r="E221" s="33">
        <v>7700</v>
      </c>
      <c r="F221" s="80">
        <v>0.05</v>
      </c>
      <c r="G221" s="32" t="s">
        <v>1279</v>
      </c>
      <c r="H221" s="32" t="s">
        <v>435</v>
      </c>
      <c r="I221" s="81">
        <v>42367</v>
      </c>
      <c r="J221" s="32" t="s">
        <v>953</v>
      </c>
      <c r="K221" s="32" t="s">
        <v>2349</v>
      </c>
      <c r="L221" s="104">
        <v>42370</v>
      </c>
      <c r="M221" s="104">
        <v>42735</v>
      </c>
    </row>
    <row r="222" spans="1:13">
      <c r="A222" s="77" t="s">
        <v>1476</v>
      </c>
      <c r="C222" s="33" t="s">
        <v>411</v>
      </c>
      <c r="D222" s="33" t="s">
        <v>1658</v>
      </c>
      <c r="E222" s="33">
        <v>5700</v>
      </c>
      <c r="F222" s="80">
        <v>0.05</v>
      </c>
      <c r="G222" s="32" t="s">
        <v>1279</v>
      </c>
      <c r="H222" s="32" t="s">
        <v>434</v>
      </c>
      <c r="I222" s="81">
        <v>42367</v>
      </c>
      <c r="J222" s="32" t="s">
        <v>954</v>
      </c>
      <c r="K222" s="32" t="s">
        <v>2350</v>
      </c>
      <c r="L222" s="104">
        <v>42370</v>
      </c>
      <c r="M222" s="104">
        <v>42735</v>
      </c>
    </row>
    <row r="223" spans="1:13">
      <c r="A223" s="77" t="s">
        <v>1476</v>
      </c>
      <c r="C223" s="33" t="s">
        <v>411</v>
      </c>
      <c r="D223" s="33" t="s">
        <v>1659</v>
      </c>
      <c r="E223" s="33">
        <v>3500</v>
      </c>
      <c r="F223" s="80">
        <v>0.05</v>
      </c>
      <c r="G223" s="32" t="s">
        <v>1279</v>
      </c>
      <c r="H223" s="32" t="s">
        <v>435</v>
      </c>
      <c r="I223" s="81">
        <v>42367</v>
      </c>
      <c r="J223" s="32" t="s">
        <v>955</v>
      </c>
      <c r="K223" s="32" t="s">
        <v>2350</v>
      </c>
      <c r="L223" s="104">
        <v>42370</v>
      </c>
      <c r="M223" s="104">
        <v>42735</v>
      </c>
    </row>
    <row r="224" spans="1:13">
      <c r="A224" s="77" t="s">
        <v>1498</v>
      </c>
      <c r="C224" s="33" t="s">
        <v>293</v>
      </c>
      <c r="D224" s="33" t="s">
        <v>1658</v>
      </c>
      <c r="E224" s="33">
        <v>128200</v>
      </c>
      <c r="F224" s="80">
        <v>0.05</v>
      </c>
      <c r="G224" s="32" t="s">
        <v>1279</v>
      </c>
      <c r="H224" s="32" t="s">
        <v>434</v>
      </c>
      <c r="I224" s="81">
        <v>42367</v>
      </c>
      <c r="J224" s="32" t="s">
        <v>973</v>
      </c>
      <c r="K224" s="32" t="s">
        <v>2351</v>
      </c>
      <c r="L224" s="104">
        <v>42370</v>
      </c>
      <c r="M224" s="104">
        <v>42735</v>
      </c>
    </row>
    <row r="225" spans="1:13">
      <c r="A225" s="77" t="s">
        <v>1498</v>
      </c>
      <c r="C225" s="33" t="s">
        <v>293</v>
      </c>
      <c r="D225" s="33" t="s">
        <v>1659</v>
      </c>
      <c r="E225" s="33">
        <v>18600</v>
      </c>
      <c r="F225" s="80">
        <v>0.05</v>
      </c>
      <c r="G225" s="32" t="s">
        <v>1279</v>
      </c>
      <c r="H225" s="32" t="s">
        <v>435</v>
      </c>
      <c r="I225" s="81">
        <v>42367</v>
      </c>
      <c r="J225" s="32" t="s">
        <v>974</v>
      </c>
      <c r="K225" s="32" t="s">
        <v>2351</v>
      </c>
      <c r="L225" s="104">
        <v>42370</v>
      </c>
      <c r="M225" s="104">
        <v>42735</v>
      </c>
    </row>
    <row r="226" spans="1:13">
      <c r="A226" s="77" t="s">
        <v>1498</v>
      </c>
      <c r="C226" s="33" t="s">
        <v>293</v>
      </c>
      <c r="D226" s="33" t="s">
        <v>1825</v>
      </c>
      <c r="E226" s="33">
        <v>10000</v>
      </c>
      <c r="F226" s="80">
        <v>0.05</v>
      </c>
      <c r="G226" s="32" t="s">
        <v>1280</v>
      </c>
      <c r="H226" s="32" t="s">
        <v>434</v>
      </c>
      <c r="I226" s="81">
        <v>42367</v>
      </c>
      <c r="J226" s="32" t="s">
        <v>973</v>
      </c>
      <c r="K226" s="32" t="s">
        <v>2352</v>
      </c>
      <c r="L226" s="104">
        <v>42370</v>
      </c>
      <c r="M226" s="104">
        <v>42735</v>
      </c>
    </row>
    <row r="227" spans="1:13">
      <c r="A227" s="77" t="s">
        <v>1498</v>
      </c>
      <c r="C227" s="33" t="s">
        <v>293</v>
      </c>
      <c r="D227" s="33" t="s">
        <v>1826</v>
      </c>
      <c r="E227" s="33">
        <v>1660</v>
      </c>
      <c r="F227" s="80">
        <v>0</v>
      </c>
      <c r="G227" s="32" t="s">
        <v>1281</v>
      </c>
      <c r="H227" s="32" t="s">
        <v>434</v>
      </c>
      <c r="I227" s="81">
        <v>42367</v>
      </c>
      <c r="J227" s="32" t="s">
        <v>973</v>
      </c>
      <c r="K227" s="32" t="s">
        <v>2353</v>
      </c>
      <c r="L227" s="104">
        <v>42370</v>
      </c>
      <c r="M227" s="104">
        <v>42735</v>
      </c>
    </row>
    <row r="228" spans="1:13">
      <c r="A228" s="77" t="s">
        <v>1498</v>
      </c>
      <c r="C228" s="33" t="s">
        <v>293</v>
      </c>
      <c r="D228" s="33" t="s">
        <v>1827</v>
      </c>
      <c r="E228" s="33">
        <v>500</v>
      </c>
      <c r="F228" s="80">
        <v>0</v>
      </c>
      <c r="G228" s="32" t="s">
        <v>1281</v>
      </c>
      <c r="H228" s="32" t="s">
        <v>434</v>
      </c>
      <c r="I228" s="81">
        <v>42367</v>
      </c>
      <c r="J228" s="32" t="s">
        <v>973</v>
      </c>
      <c r="K228" s="32" t="s">
        <v>2353</v>
      </c>
      <c r="L228" s="104">
        <v>42370</v>
      </c>
      <c r="M228" s="104">
        <v>42735</v>
      </c>
    </row>
    <row r="229" spans="1:13">
      <c r="A229" s="77" t="s">
        <v>1498</v>
      </c>
      <c r="C229" s="33" t="s">
        <v>293</v>
      </c>
      <c r="D229" s="33" t="s">
        <v>1828</v>
      </c>
      <c r="E229" s="33">
        <v>10000</v>
      </c>
      <c r="F229" s="80">
        <v>0.18</v>
      </c>
      <c r="G229" s="32" t="s">
        <v>1283</v>
      </c>
      <c r="H229" s="32" t="s">
        <v>436</v>
      </c>
      <c r="I229" s="81">
        <v>42367</v>
      </c>
      <c r="J229" s="32" t="s">
        <v>1138</v>
      </c>
      <c r="K229" s="32" t="s">
        <v>2354</v>
      </c>
      <c r="L229" s="104">
        <v>42370</v>
      </c>
      <c r="M229" s="104">
        <v>42735</v>
      </c>
    </row>
    <row r="230" spans="1:13">
      <c r="A230" s="77" t="s">
        <v>1504</v>
      </c>
      <c r="C230" s="33" t="s">
        <v>355</v>
      </c>
      <c r="D230" s="33" t="s">
        <v>1658</v>
      </c>
      <c r="E230" s="33">
        <v>762400</v>
      </c>
      <c r="F230" s="80">
        <v>0.05</v>
      </c>
      <c r="G230" s="32" t="s">
        <v>1279</v>
      </c>
      <c r="H230" s="32" t="s">
        <v>434</v>
      </c>
      <c r="I230" s="81">
        <v>42367</v>
      </c>
      <c r="J230" s="32" t="s">
        <v>2355</v>
      </c>
      <c r="K230" s="32" t="s">
        <v>2356</v>
      </c>
      <c r="L230" s="104">
        <v>42370</v>
      </c>
      <c r="M230" s="104">
        <v>42735</v>
      </c>
    </row>
    <row r="231" spans="1:13">
      <c r="A231" s="77" t="s">
        <v>1504</v>
      </c>
      <c r="C231" s="33" t="s">
        <v>355</v>
      </c>
      <c r="D231" s="33" t="s">
        <v>1659</v>
      </c>
      <c r="E231" s="33">
        <v>240900</v>
      </c>
      <c r="F231" s="80">
        <v>0.05</v>
      </c>
      <c r="G231" s="32" t="s">
        <v>1279</v>
      </c>
      <c r="H231" s="32" t="s">
        <v>435</v>
      </c>
      <c r="I231" s="81">
        <v>42367</v>
      </c>
      <c r="J231" s="32" t="s">
        <v>2357</v>
      </c>
      <c r="K231" s="32" t="s">
        <v>2356</v>
      </c>
      <c r="L231" s="104">
        <v>42370</v>
      </c>
      <c r="M231" s="104">
        <v>42735</v>
      </c>
    </row>
    <row r="232" spans="1:13">
      <c r="A232" s="77" t="s">
        <v>1504</v>
      </c>
      <c r="C232" s="33" t="s">
        <v>355</v>
      </c>
      <c r="D232" s="33" t="s">
        <v>1829</v>
      </c>
      <c r="E232" s="33">
        <v>112000</v>
      </c>
      <c r="F232" s="80">
        <v>0.05</v>
      </c>
      <c r="G232" s="32" t="s">
        <v>1280</v>
      </c>
      <c r="H232" s="32" t="s">
        <v>434</v>
      </c>
      <c r="I232" s="81">
        <v>42367</v>
      </c>
      <c r="J232" s="32" t="s">
        <v>2355</v>
      </c>
      <c r="K232" s="32" t="s">
        <v>2358</v>
      </c>
      <c r="L232" s="104">
        <v>42370</v>
      </c>
      <c r="M232" s="104">
        <v>42735</v>
      </c>
    </row>
    <row r="233" spans="1:13">
      <c r="A233" s="77" t="s">
        <v>1504</v>
      </c>
      <c r="C233" s="33" t="s">
        <v>355</v>
      </c>
      <c r="D233" s="33" t="s">
        <v>1830</v>
      </c>
      <c r="E233" s="33">
        <v>15000</v>
      </c>
      <c r="F233" s="80">
        <v>0.05</v>
      </c>
      <c r="G233" s="32" t="s">
        <v>1280</v>
      </c>
      <c r="H233" s="32" t="s">
        <v>434</v>
      </c>
      <c r="I233" s="81">
        <v>42367</v>
      </c>
      <c r="J233" s="32" t="s">
        <v>2355</v>
      </c>
      <c r="K233" s="32" t="s">
        <v>2358</v>
      </c>
      <c r="L233" s="104">
        <v>42370</v>
      </c>
      <c r="M233" s="104">
        <v>42735</v>
      </c>
    </row>
    <row r="234" spans="1:13">
      <c r="A234" s="77" t="s">
        <v>1504</v>
      </c>
      <c r="C234" s="33" t="s">
        <v>355</v>
      </c>
      <c r="D234" s="33" t="s">
        <v>1831</v>
      </c>
      <c r="E234" s="33">
        <v>500</v>
      </c>
      <c r="F234" s="80">
        <v>0</v>
      </c>
      <c r="G234" s="32" t="s">
        <v>1281</v>
      </c>
      <c r="H234" s="32" t="s">
        <v>434</v>
      </c>
      <c r="I234" s="81">
        <v>42367</v>
      </c>
      <c r="J234" s="32" t="s">
        <v>2355</v>
      </c>
      <c r="K234" s="32" t="s">
        <v>2359</v>
      </c>
      <c r="L234" s="104">
        <v>42370</v>
      </c>
      <c r="M234" s="104">
        <v>42735</v>
      </c>
    </row>
    <row r="235" spans="1:13">
      <c r="A235" s="77" t="s">
        <v>1504</v>
      </c>
      <c r="C235" s="33" t="s">
        <v>355</v>
      </c>
      <c r="D235" s="33" t="s">
        <v>1832</v>
      </c>
      <c r="E235" s="33">
        <v>70000</v>
      </c>
      <c r="F235" s="80">
        <v>0.49</v>
      </c>
      <c r="G235" s="32" t="s">
        <v>1282</v>
      </c>
      <c r="H235" s="32" t="s">
        <v>434</v>
      </c>
      <c r="I235" s="81">
        <v>42367</v>
      </c>
      <c r="J235" s="32" t="s">
        <v>2355</v>
      </c>
      <c r="K235" s="32" t="s">
        <v>2360</v>
      </c>
      <c r="L235" s="104">
        <v>42370</v>
      </c>
      <c r="M235" s="104">
        <v>42735</v>
      </c>
    </row>
    <row r="236" spans="1:13">
      <c r="A236" s="77" t="s">
        <v>1504</v>
      </c>
      <c r="C236" s="33" t="s">
        <v>355</v>
      </c>
      <c r="D236" s="33" t="s">
        <v>1833</v>
      </c>
      <c r="E236" s="33">
        <v>15000</v>
      </c>
      <c r="F236" s="80">
        <v>0.18</v>
      </c>
      <c r="G236" s="32" t="s">
        <v>1287</v>
      </c>
      <c r="H236" s="32" t="s">
        <v>437</v>
      </c>
      <c r="I236" s="81">
        <v>42367</v>
      </c>
      <c r="J236" s="32" t="s">
        <v>2361</v>
      </c>
      <c r="K236" s="32" t="s">
        <v>2362</v>
      </c>
      <c r="L236" s="104">
        <v>42370</v>
      </c>
      <c r="M236" s="104">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4">
        <v>42370</v>
      </c>
      <c r="M237" s="104">
        <v>42735</v>
      </c>
    </row>
    <row r="238" spans="1:13">
      <c r="A238" s="77" t="s">
        <v>1521</v>
      </c>
      <c r="C238" s="33" t="s">
        <v>429</v>
      </c>
      <c r="D238" s="33" t="s">
        <v>1835</v>
      </c>
      <c r="E238" s="33">
        <v>5000</v>
      </c>
      <c r="F238" s="80">
        <v>0.09</v>
      </c>
      <c r="G238" s="32" t="s">
        <v>1284</v>
      </c>
      <c r="H238" s="32" t="s">
        <v>437</v>
      </c>
      <c r="I238" s="81">
        <v>42367</v>
      </c>
      <c r="J238" s="32" t="s">
        <v>2363</v>
      </c>
      <c r="K238" s="32" t="s">
        <v>2364</v>
      </c>
      <c r="L238" s="104">
        <v>42370</v>
      </c>
      <c r="M238" s="104">
        <v>42735</v>
      </c>
    </row>
    <row r="239" spans="1:13">
      <c r="A239" s="77" t="s">
        <v>1521</v>
      </c>
      <c r="C239" s="33" t="s">
        <v>429</v>
      </c>
      <c r="D239" s="33" t="s">
        <v>1836</v>
      </c>
      <c r="E239" s="33">
        <v>6000</v>
      </c>
      <c r="F239" s="80">
        <v>0.15</v>
      </c>
      <c r="G239" s="32" t="s">
        <v>1284</v>
      </c>
      <c r="H239" s="32" t="s">
        <v>437</v>
      </c>
      <c r="I239" s="81">
        <v>42367</v>
      </c>
      <c r="J239" s="32" t="s">
        <v>2363</v>
      </c>
      <c r="K239" s="32" t="s">
        <v>2364</v>
      </c>
      <c r="L239" s="104">
        <v>42370</v>
      </c>
      <c r="M239" s="104">
        <v>42735</v>
      </c>
    </row>
    <row r="240" spans="1:13">
      <c r="A240" s="77" t="s">
        <v>1521</v>
      </c>
      <c r="C240" s="33" t="s">
        <v>429</v>
      </c>
      <c r="D240" s="33" t="s">
        <v>1837</v>
      </c>
      <c r="E240" s="33">
        <v>6000</v>
      </c>
      <c r="F240" s="80">
        <v>0.06</v>
      </c>
      <c r="G240" s="32" t="s">
        <v>1284</v>
      </c>
      <c r="H240" s="32" t="s">
        <v>437</v>
      </c>
      <c r="I240" s="81">
        <v>42367</v>
      </c>
      <c r="J240" s="32" t="s">
        <v>2363</v>
      </c>
      <c r="K240" s="32" t="s">
        <v>2364</v>
      </c>
      <c r="L240" s="104">
        <v>42370</v>
      </c>
      <c r="M240" s="104">
        <v>42735</v>
      </c>
    </row>
    <row r="241" spans="1:13">
      <c r="A241" s="77" t="s">
        <v>1521</v>
      </c>
      <c r="C241" s="33" t="s">
        <v>429</v>
      </c>
      <c r="D241" s="33" t="s">
        <v>1838</v>
      </c>
      <c r="E241" s="33">
        <v>4000</v>
      </c>
      <c r="F241" s="80">
        <v>0.17</v>
      </c>
      <c r="G241" s="32" t="s">
        <v>1284</v>
      </c>
      <c r="H241" s="32" t="s">
        <v>437</v>
      </c>
      <c r="I241" s="81">
        <v>42367</v>
      </c>
      <c r="J241" s="32" t="s">
        <v>2363</v>
      </c>
      <c r="K241" s="32" t="s">
        <v>2364</v>
      </c>
      <c r="L241" s="104">
        <v>42370</v>
      </c>
      <c r="M241" s="104">
        <v>42735</v>
      </c>
    </row>
    <row r="242" spans="1:13">
      <c r="A242" s="77" t="s">
        <v>1521</v>
      </c>
      <c r="C242" s="33" t="s">
        <v>429</v>
      </c>
      <c r="D242" s="33" t="s">
        <v>1839</v>
      </c>
      <c r="E242" s="33">
        <v>5000</v>
      </c>
      <c r="F242" s="80">
        <v>0.05</v>
      </c>
      <c r="G242" s="32" t="s">
        <v>1284</v>
      </c>
      <c r="H242" s="32" t="s">
        <v>434</v>
      </c>
      <c r="I242" s="81">
        <v>42367</v>
      </c>
      <c r="J242" s="32" t="s">
        <v>991</v>
      </c>
      <c r="K242" s="32" t="s">
        <v>2364</v>
      </c>
      <c r="L242" s="104">
        <v>42370</v>
      </c>
      <c r="M242" s="104">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4">
        <v>42370</v>
      </c>
      <c r="M243" s="104">
        <v>42735</v>
      </c>
    </row>
    <row r="244" spans="1:13">
      <c r="A244" s="77" t="s">
        <v>1307</v>
      </c>
      <c r="C244" s="33" t="s">
        <v>356</v>
      </c>
      <c r="D244" s="33" t="s">
        <v>1658</v>
      </c>
      <c r="E244" s="33">
        <v>1134100</v>
      </c>
      <c r="F244" s="80">
        <v>0.05</v>
      </c>
      <c r="G244" s="32" t="s">
        <v>1279</v>
      </c>
      <c r="H244" s="32" t="s">
        <v>434</v>
      </c>
      <c r="I244" s="81">
        <v>42367</v>
      </c>
      <c r="J244" s="32" t="s">
        <v>856</v>
      </c>
      <c r="K244" s="32" t="s">
        <v>2365</v>
      </c>
      <c r="L244" s="104">
        <v>42370</v>
      </c>
      <c r="M244" s="104">
        <v>42735</v>
      </c>
    </row>
    <row r="245" spans="1:13">
      <c r="A245" s="77" t="s">
        <v>1307</v>
      </c>
      <c r="C245" s="33" t="s">
        <v>356</v>
      </c>
      <c r="D245" s="33" t="s">
        <v>1659</v>
      </c>
      <c r="E245" s="33">
        <v>385500</v>
      </c>
      <c r="F245" s="80">
        <v>0.05</v>
      </c>
      <c r="G245" s="32" t="s">
        <v>1279</v>
      </c>
      <c r="H245" s="32" t="s">
        <v>435</v>
      </c>
      <c r="I245" s="81">
        <v>42367</v>
      </c>
      <c r="J245" s="32" t="s">
        <v>857</v>
      </c>
      <c r="K245" s="32" t="s">
        <v>2365</v>
      </c>
      <c r="L245" s="104">
        <v>42370</v>
      </c>
      <c r="M245" s="104">
        <v>42735</v>
      </c>
    </row>
    <row r="246" spans="1:13">
      <c r="A246" s="77" t="s">
        <v>1307</v>
      </c>
      <c r="C246" s="33" t="s">
        <v>356</v>
      </c>
      <c r="D246" s="33" t="s">
        <v>1841</v>
      </c>
      <c r="E246" s="33">
        <v>5000</v>
      </c>
      <c r="F246" s="80">
        <v>0.05</v>
      </c>
      <c r="G246" s="32" t="s">
        <v>1280</v>
      </c>
      <c r="H246" s="32" t="s">
        <v>434</v>
      </c>
      <c r="I246" s="81">
        <v>42367</v>
      </c>
      <c r="J246" s="32" t="s">
        <v>856</v>
      </c>
      <c r="K246" s="32" t="s">
        <v>2366</v>
      </c>
      <c r="L246" s="104">
        <v>42370</v>
      </c>
      <c r="M246" s="104">
        <v>42735</v>
      </c>
    </row>
    <row r="247" spans="1:13">
      <c r="A247" s="77" t="s">
        <v>1307</v>
      </c>
      <c r="C247" s="33" t="s">
        <v>356</v>
      </c>
      <c r="D247" s="33" t="s">
        <v>1842</v>
      </c>
      <c r="E247" s="33">
        <v>5000</v>
      </c>
      <c r="F247" s="80">
        <v>0.05</v>
      </c>
      <c r="G247" s="32" t="s">
        <v>1280</v>
      </c>
      <c r="H247" s="32" t="s">
        <v>434</v>
      </c>
      <c r="I247" s="81">
        <v>42367</v>
      </c>
      <c r="J247" s="32" t="s">
        <v>856</v>
      </c>
      <c r="K247" s="32" t="s">
        <v>2366</v>
      </c>
      <c r="L247" s="104">
        <v>42370</v>
      </c>
      <c r="M247" s="104">
        <v>42735</v>
      </c>
    </row>
    <row r="248" spans="1:13">
      <c r="A248" s="77" t="s">
        <v>1307</v>
      </c>
      <c r="C248" s="33" t="s">
        <v>356</v>
      </c>
      <c r="D248" s="33" t="s">
        <v>1843</v>
      </c>
      <c r="E248" s="33">
        <v>5000</v>
      </c>
      <c r="F248" s="80">
        <v>0.05</v>
      </c>
      <c r="G248" s="32" t="s">
        <v>1280</v>
      </c>
      <c r="H248" s="32" t="s">
        <v>434</v>
      </c>
      <c r="I248" s="81">
        <v>42367</v>
      </c>
      <c r="J248" s="32" t="s">
        <v>856</v>
      </c>
      <c r="K248" s="32" t="s">
        <v>2366</v>
      </c>
      <c r="L248" s="104">
        <v>42370</v>
      </c>
      <c r="M248" s="104">
        <v>42735</v>
      </c>
    </row>
    <row r="249" spans="1:13">
      <c r="A249" s="77" t="s">
        <v>1307</v>
      </c>
      <c r="C249" s="33" t="s">
        <v>356</v>
      </c>
      <c r="D249" s="33" t="s">
        <v>1844</v>
      </c>
      <c r="E249" s="33">
        <v>5000</v>
      </c>
      <c r="F249" s="80">
        <v>0.05</v>
      </c>
      <c r="G249" s="32" t="s">
        <v>1280</v>
      </c>
      <c r="H249" s="32" t="s">
        <v>434</v>
      </c>
      <c r="I249" s="81">
        <v>42367</v>
      </c>
      <c r="J249" s="32" t="s">
        <v>856</v>
      </c>
      <c r="K249" s="32" t="s">
        <v>2366</v>
      </c>
      <c r="L249" s="104">
        <v>42370</v>
      </c>
      <c r="M249" s="104">
        <v>42735</v>
      </c>
    </row>
    <row r="250" spans="1:13">
      <c r="A250" s="77" t="s">
        <v>1307</v>
      </c>
      <c r="C250" s="33" t="s">
        <v>356</v>
      </c>
      <c r="D250" s="33" t="s">
        <v>1845</v>
      </c>
      <c r="E250" s="33">
        <v>20000</v>
      </c>
      <c r="F250" s="80">
        <v>0.05</v>
      </c>
      <c r="G250" s="32" t="s">
        <v>1280</v>
      </c>
      <c r="H250" s="32" t="s">
        <v>434</v>
      </c>
      <c r="I250" s="81">
        <v>42367</v>
      </c>
      <c r="J250" s="32" t="s">
        <v>856</v>
      </c>
      <c r="K250" s="32" t="s">
        <v>2366</v>
      </c>
      <c r="L250" s="104">
        <v>42370</v>
      </c>
      <c r="M250" s="104">
        <v>42735</v>
      </c>
    </row>
    <row r="251" spans="1:13">
      <c r="A251" s="77" t="s">
        <v>1307</v>
      </c>
      <c r="C251" s="33" t="s">
        <v>356</v>
      </c>
      <c r="D251" s="33" t="s">
        <v>1846</v>
      </c>
      <c r="E251" s="33">
        <v>20000</v>
      </c>
      <c r="F251" s="80">
        <v>0.05</v>
      </c>
      <c r="G251" s="32" t="s">
        <v>1280</v>
      </c>
      <c r="H251" s="32" t="s">
        <v>434</v>
      </c>
      <c r="I251" s="81">
        <v>42367</v>
      </c>
      <c r="J251" s="32" t="s">
        <v>856</v>
      </c>
      <c r="K251" s="32" t="s">
        <v>2366</v>
      </c>
      <c r="L251" s="104">
        <v>42370</v>
      </c>
      <c r="M251" s="104">
        <v>42735</v>
      </c>
    </row>
    <row r="252" spans="1:13">
      <c r="A252" s="77" t="s">
        <v>1307</v>
      </c>
      <c r="C252" s="33" t="s">
        <v>356</v>
      </c>
      <c r="D252" s="33" t="s">
        <v>1847</v>
      </c>
      <c r="E252" s="33">
        <v>5000</v>
      </c>
      <c r="F252" s="80">
        <v>0.05</v>
      </c>
      <c r="G252" s="32" t="s">
        <v>1280</v>
      </c>
      <c r="H252" s="32" t="s">
        <v>434</v>
      </c>
      <c r="I252" s="81">
        <v>42367</v>
      </c>
      <c r="J252" s="32" t="s">
        <v>856</v>
      </c>
      <c r="K252" s="32" t="s">
        <v>2366</v>
      </c>
      <c r="L252" s="104">
        <v>42370</v>
      </c>
      <c r="M252" s="104">
        <v>42735</v>
      </c>
    </row>
    <row r="253" spans="1:13">
      <c r="A253" s="77" t="s">
        <v>1307</v>
      </c>
      <c r="C253" s="33" t="s">
        <v>356</v>
      </c>
      <c r="D253" s="33" t="s">
        <v>1848</v>
      </c>
      <c r="E253" s="33">
        <v>10000</v>
      </c>
      <c r="F253" s="80">
        <v>0.05</v>
      </c>
      <c r="G253" s="32" t="s">
        <v>1280</v>
      </c>
      <c r="H253" s="32" t="s">
        <v>434</v>
      </c>
      <c r="I253" s="81">
        <v>42367</v>
      </c>
      <c r="J253" s="32" t="s">
        <v>856</v>
      </c>
      <c r="K253" s="32" t="s">
        <v>2366</v>
      </c>
      <c r="L253" s="104">
        <v>42370</v>
      </c>
      <c r="M253" s="104">
        <v>42735</v>
      </c>
    </row>
    <row r="254" spans="1:13">
      <c r="A254" s="77" t="s">
        <v>1307</v>
      </c>
      <c r="C254" s="33" t="s">
        <v>356</v>
      </c>
      <c r="D254" s="33" t="s">
        <v>1849</v>
      </c>
      <c r="E254" s="33">
        <v>5000</v>
      </c>
      <c r="F254" s="80">
        <v>0.05</v>
      </c>
      <c r="G254" s="32" t="s">
        <v>1280</v>
      </c>
      <c r="H254" s="32" t="s">
        <v>434</v>
      </c>
      <c r="I254" s="81">
        <v>42367</v>
      </c>
      <c r="J254" s="32" t="s">
        <v>856</v>
      </c>
      <c r="K254" s="32" t="s">
        <v>2366</v>
      </c>
      <c r="L254" s="104">
        <v>42370</v>
      </c>
      <c r="M254" s="104">
        <v>42735</v>
      </c>
    </row>
    <row r="255" spans="1:13">
      <c r="A255" s="77" t="s">
        <v>1307</v>
      </c>
      <c r="C255" s="33" t="s">
        <v>356</v>
      </c>
      <c r="D255" s="33" t="s">
        <v>1850</v>
      </c>
      <c r="E255" s="33">
        <v>5000</v>
      </c>
      <c r="F255" s="80">
        <v>0.05</v>
      </c>
      <c r="G255" s="32" t="s">
        <v>1280</v>
      </c>
      <c r="H255" s="32" t="s">
        <v>434</v>
      </c>
      <c r="I255" s="81">
        <v>42367</v>
      </c>
      <c r="J255" s="32" t="s">
        <v>856</v>
      </c>
      <c r="K255" s="32" t="s">
        <v>2366</v>
      </c>
      <c r="L255" s="104">
        <v>42370</v>
      </c>
      <c r="M255" s="104">
        <v>42735</v>
      </c>
    </row>
    <row r="256" spans="1:13">
      <c r="A256" s="77" t="s">
        <v>1307</v>
      </c>
      <c r="C256" s="33" t="s">
        <v>356</v>
      </c>
      <c r="D256" s="33" t="s">
        <v>1851</v>
      </c>
      <c r="E256" s="33">
        <v>5000</v>
      </c>
      <c r="F256" s="80">
        <v>0.05</v>
      </c>
      <c r="G256" s="32" t="s">
        <v>1280</v>
      </c>
      <c r="H256" s="32" t="s">
        <v>434</v>
      </c>
      <c r="I256" s="81">
        <v>42367</v>
      </c>
      <c r="J256" s="32" t="s">
        <v>856</v>
      </c>
      <c r="K256" s="32" t="s">
        <v>2366</v>
      </c>
      <c r="L256" s="104">
        <v>42370</v>
      </c>
      <c r="M256" s="104">
        <v>42735</v>
      </c>
    </row>
    <row r="257" spans="1:13">
      <c r="A257" s="77" t="s">
        <v>1307</v>
      </c>
      <c r="C257" s="33" t="s">
        <v>356</v>
      </c>
      <c r="D257" s="33" t="s">
        <v>1852</v>
      </c>
      <c r="E257" s="33">
        <v>7500</v>
      </c>
      <c r="F257" s="80">
        <v>0.05</v>
      </c>
      <c r="G257" s="32" t="s">
        <v>1280</v>
      </c>
      <c r="H257" s="32" t="s">
        <v>434</v>
      </c>
      <c r="I257" s="81">
        <v>42367</v>
      </c>
      <c r="J257" s="32" t="s">
        <v>856</v>
      </c>
      <c r="K257" s="32" t="s">
        <v>2366</v>
      </c>
      <c r="L257" s="104">
        <v>42370</v>
      </c>
      <c r="M257" s="104">
        <v>42735</v>
      </c>
    </row>
    <row r="258" spans="1:13">
      <c r="A258" s="77" t="s">
        <v>1307</v>
      </c>
      <c r="C258" s="33" t="s">
        <v>356</v>
      </c>
      <c r="D258" s="33" t="s">
        <v>1853</v>
      </c>
      <c r="E258" s="33">
        <v>5000</v>
      </c>
      <c r="F258" s="80">
        <v>0.05</v>
      </c>
      <c r="G258" s="32" t="s">
        <v>1280</v>
      </c>
      <c r="H258" s="32" t="s">
        <v>434</v>
      </c>
      <c r="I258" s="81">
        <v>42367</v>
      </c>
      <c r="J258" s="32" t="s">
        <v>856</v>
      </c>
      <c r="K258" s="32" t="s">
        <v>2366</v>
      </c>
      <c r="L258" s="104">
        <v>42370</v>
      </c>
      <c r="M258" s="104">
        <v>42735</v>
      </c>
    </row>
    <row r="259" spans="1:13">
      <c r="A259" s="77" t="s">
        <v>1307</v>
      </c>
      <c r="C259" s="33" t="s">
        <v>356</v>
      </c>
      <c r="D259" s="33" t="s">
        <v>1854</v>
      </c>
      <c r="E259" s="33">
        <v>40000</v>
      </c>
      <c r="F259" s="80">
        <v>0.05</v>
      </c>
      <c r="G259" s="32" t="s">
        <v>1280</v>
      </c>
      <c r="H259" s="32" t="s">
        <v>434</v>
      </c>
      <c r="I259" s="81">
        <v>42367</v>
      </c>
      <c r="J259" s="32" t="s">
        <v>856</v>
      </c>
      <c r="K259" s="32" t="s">
        <v>2366</v>
      </c>
      <c r="L259" s="104">
        <v>42370</v>
      </c>
      <c r="M259" s="104">
        <v>42735</v>
      </c>
    </row>
    <row r="260" spans="1:13">
      <c r="A260" s="77" t="s">
        <v>1307</v>
      </c>
      <c r="C260" s="33" t="s">
        <v>356</v>
      </c>
      <c r="D260" s="33" t="s">
        <v>1855</v>
      </c>
      <c r="E260" s="33">
        <v>10000</v>
      </c>
      <c r="F260" s="80">
        <v>0.05</v>
      </c>
      <c r="G260" s="32" t="s">
        <v>1280</v>
      </c>
      <c r="H260" s="32" t="s">
        <v>434</v>
      </c>
      <c r="I260" s="81">
        <v>42367</v>
      </c>
      <c r="J260" s="32" t="s">
        <v>856</v>
      </c>
      <c r="K260" s="32" t="s">
        <v>2366</v>
      </c>
      <c r="L260" s="104">
        <v>42370</v>
      </c>
      <c r="M260" s="104">
        <v>42735</v>
      </c>
    </row>
    <row r="261" spans="1:13">
      <c r="A261" s="77" t="s">
        <v>1307</v>
      </c>
      <c r="C261" s="33" t="s">
        <v>356</v>
      </c>
      <c r="D261" s="33" t="s">
        <v>1856</v>
      </c>
      <c r="E261" s="33">
        <v>5000</v>
      </c>
      <c r="F261" s="80">
        <v>0.05</v>
      </c>
      <c r="G261" s="32" t="s">
        <v>1280</v>
      </c>
      <c r="H261" s="32" t="s">
        <v>434</v>
      </c>
      <c r="I261" s="81">
        <v>42367</v>
      </c>
      <c r="J261" s="32" t="s">
        <v>856</v>
      </c>
      <c r="K261" s="32" t="s">
        <v>2366</v>
      </c>
      <c r="L261" s="104">
        <v>42370</v>
      </c>
      <c r="M261" s="104">
        <v>42735</v>
      </c>
    </row>
    <row r="262" spans="1:13">
      <c r="A262" s="77" t="s">
        <v>1307</v>
      </c>
      <c r="C262" s="33" t="s">
        <v>356</v>
      </c>
      <c r="D262" s="33" t="s">
        <v>1857</v>
      </c>
      <c r="E262" s="33">
        <v>500</v>
      </c>
      <c r="F262" s="80">
        <v>0</v>
      </c>
      <c r="G262" s="32" t="s">
        <v>1281</v>
      </c>
      <c r="H262" s="32" t="s">
        <v>434</v>
      </c>
      <c r="I262" s="81">
        <v>42367</v>
      </c>
      <c r="J262" s="32" t="s">
        <v>856</v>
      </c>
      <c r="K262" s="32" t="s">
        <v>2367</v>
      </c>
      <c r="L262" s="104">
        <v>42370</v>
      </c>
      <c r="M262" s="104">
        <v>42735</v>
      </c>
    </row>
    <row r="263" spans="1:13">
      <c r="A263" s="77" t="s">
        <v>1307</v>
      </c>
      <c r="C263" s="33" t="s">
        <v>356</v>
      </c>
      <c r="D263" s="33" t="s">
        <v>1858</v>
      </c>
      <c r="E263" s="33">
        <v>6600</v>
      </c>
      <c r="F263" s="80">
        <v>0</v>
      </c>
      <c r="G263" s="32" t="s">
        <v>1281</v>
      </c>
      <c r="H263" s="32" t="s">
        <v>434</v>
      </c>
      <c r="I263" s="81">
        <v>42367</v>
      </c>
      <c r="J263" s="32" t="s">
        <v>856</v>
      </c>
      <c r="K263" s="32" t="s">
        <v>2367</v>
      </c>
      <c r="L263" s="104">
        <v>42370</v>
      </c>
      <c r="M263" s="104">
        <v>42735</v>
      </c>
    </row>
    <row r="264" spans="1:13">
      <c r="A264" s="77" t="s">
        <v>1307</v>
      </c>
      <c r="C264" s="33" t="s">
        <v>356</v>
      </c>
      <c r="D264" s="33" t="s">
        <v>1859</v>
      </c>
      <c r="E264" s="33">
        <v>500</v>
      </c>
      <c r="F264" s="80">
        <v>0</v>
      </c>
      <c r="G264" s="32" t="s">
        <v>1281</v>
      </c>
      <c r="H264" s="32" t="s">
        <v>434</v>
      </c>
      <c r="I264" s="81">
        <v>42367</v>
      </c>
      <c r="J264" s="32" t="s">
        <v>856</v>
      </c>
      <c r="K264" s="32" t="s">
        <v>2367</v>
      </c>
      <c r="L264" s="104">
        <v>42370</v>
      </c>
      <c r="M264" s="104">
        <v>42735</v>
      </c>
    </row>
    <row r="265" spans="1:13">
      <c r="A265" s="77" t="s">
        <v>1307</v>
      </c>
      <c r="C265" s="33" t="s">
        <v>356</v>
      </c>
      <c r="D265" s="33" t="s">
        <v>1860</v>
      </c>
      <c r="E265" s="33">
        <v>15000</v>
      </c>
      <c r="F265" s="80">
        <v>0.52</v>
      </c>
      <c r="G265" s="32" t="s">
        <v>1287</v>
      </c>
      <c r="H265" s="32" t="s">
        <v>437</v>
      </c>
      <c r="I265" s="81">
        <v>42367</v>
      </c>
      <c r="J265" s="32" t="s">
        <v>1139</v>
      </c>
      <c r="K265" s="32" t="s">
        <v>2368</v>
      </c>
      <c r="L265" s="104">
        <v>42370</v>
      </c>
      <c r="M265" s="104">
        <v>42735</v>
      </c>
    </row>
    <row r="266" spans="1:13">
      <c r="A266" s="77" t="s">
        <v>1307</v>
      </c>
      <c r="C266" s="33" t="s">
        <v>356</v>
      </c>
      <c r="D266" s="33" t="s">
        <v>1861</v>
      </c>
      <c r="E266" s="33">
        <v>4200</v>
      </c>
      <c r="F266" s="80">
        <v>0.22</v>
      </c>
      <c r="G266" s="32" t="s">
        <v>1287</v>
      </c>
      <c r="H266" s="32" t="s">
        <v>437</v>
      </c>
      <c r="I266" s="81">
        <v>42367</v>
      </c>
      <c r="J266" s="32" t="s">
        <v>1139</v>
      </c>
      <c r="K266" s="32" t="s">
        <v>2368</v>
      </c>
      <c r="L266" s="104">
        <v>42370</v>
      </c>
      <c r="M266" s="104">
        <v>42735</v>
      </c>
    </row>
    <row r="267" spans="1:13">
      <c r="A267" s="77" t="s">
        <v>1307</v>
      </c>
      <c r="C267" s="33" t="s">
        <v>356</v>
      </c>
      <c r="D267" s="33" t="s">
        <v>1862</v>
      </c>
      <c r="E267" s="33">
        <v>5900</v>
      </c>
      <c r="F267" s="80">
        <v>0.17</v>
      </c>
      <c r="G267" s="32" t="s">
        <v>1287</v>
      </c>
      <c r="H267" s="32" t="s">
        <v>437</v>
      </c>
      <c r="I267" s="81">
        <v>42367</v>
      </c>
      <c r="J267" s="32" t="s">
        <v>1139</v>
      </c>
      <c r="K267" s="32" t="s">
        <v>2368</v>
      </c>
      <c r="L267" s="104">
        <v>42370</v>
      </c>
      <c r="M267" s="104">
        <v>42735</v>
      </c>
    </row>
    <row r="268" spans="1:13">
      <c r="A268" s="77" t="s">
        <v>1321</v>
      </c>
      <c r="C268" s="33" t="s">
        <v>446</v>
      </c>
      <c r="D268" s="33" t="s">
        <v>1658</v>
      </c>
      <c r="E268" s="33">
        <v>9000</v>
      </c>
      <c r="F268" s="80">
        <v>0.05</v>
      </c>
      <c r="G268" s="32" t="s">
        <v>1279</v>
      </c>
      <c r="H268" s="32" t="s">
        <v>434</v>
      </c>
      <c r="I268" s="81">
        <v>42367</v>
      </c>
      <c r="J268" s="32" t="s">
        <v>868</v>
      </c>
      <c r="K268" s="32" t="s">
        <v>2369</v>
      </c>
      <c r="L268" s="104">
        <v>42370</v>
      </c>
      <c r="M268" s="104">
        <v>42735</v>
      </c>
    </row>
    <row r="269" spans="1:13">
      <c r="A269" s="77" t="s">
        <v>1321</v>
      </c>
      <c r="C269" s="33" t="s">
        <v>446</v>
      </c>
      <c r="D269" s="33" t="s">
        <v>1659</v>
      </c>
      <c r="E269" s="33">
        <v>4500</v>
      </c>
      <c r="F269" s="80">
        <v>0.05</v>
      </c>
      <c r="G269" s="32" t="s">
        <v>1279</v>
      </c>
      <c r="H269" s="32" t="s">
        <v>435</v>
      </c>
      <c r="I269" s="81">
        <v>42367</v>
      </c>
      <c r="J269" s="32" t="s">
        <v>869</v>
      </c>
      <c r="K269" s="32" t="s">
        <v>2369</v>
      </c>
      <c r="L269" s="104">
        <v>42370</v>
      </c>
      <c r="M269" s="104">
        <v>42735</v>
      </c>
    </row>
    <row r="270" spans="1:13">
      <c r="A270" s="77" t="s">
        <v>1323</v>
      </c>
      <c r="C270" s="33" t="s">
        <v>307</v>
      </c>
      <c r="D270" s="33" t="s">
        <v>1658</v>
      </c>
      <c r="E270" s="33">
        <v>13600</v>
      </c>
      <c r="F270" s="80">
        <v>0.05</v>
      </c>
      <c r="G270" s="32" t="s">
        <v>1279</v>
      </c>
      <c r="H270" s="32" t="s">
        <v>434</v>
      </c>
      <c r="I270" s="81">
        <v>42367</v>
      </c>
      <c r="J270" s="32" t="s">
        <v>872</v>
      </c>
      <c r="K270" s="32" t="s">
        <v>2370</v>
      </c>
      <c r="L270" s="104">
        <v>42370</v>
      </c>
      <c r="M270" s="104">
        <v>42735</v>
      </c>
    </row>
    <row r="271" spans="1:13">
      <c r="A271" s="77" t="s">
        <v>1323</v>
      </c>
      <c r="C271" s="33" t="s">
        <v>307</v>
      </c>
      <c r="D271" s="33" t="s">
        <v>1659</v>
      </c>
      <c r="E271" s="33">
        <v>2200</v>
      </c>
      <c r="F271" s="80">
        <v>0.05</v>
      </c>
      <c r="G271" s="32" t="s">
        <v>1279</v>
      </c>
      <c r="H271" s="32" t="s">
        <v>435</v>
      </c>
      <c r="I271" s="81">
        <v>42367</v>
      </c>
      <c r="J271" s="32" t="s">
        <v>873</v>
      </c>
      <c r="K271" s="32" t="s">
        <v>2370</v>
      </c>
      <c r="L271" s="104">
        <v>42370</v>
      </c>
      <c r="M271" s="104">
        <v>42735</v>
      </c>
    </row>
    <row r="272" spans="1:13">
      <c r="A272" s="77" t="s">
        <v>1323</v>
      </c>
      <c r="C272" s="33" t="s">
        <v>307</v>
      </c>
      <c r="D272" s="33" t="s">
        <v>1863</v>
      </c>
      <c r="E272" s="33">
        <v>840</v>
      </c>
      <c r="F272" s="80">
        <v>0</v>
      </c>
      <c r="G272" s="32" t="s">
        <v>1281</v>
      </c>
      <c r="H272" s="32" t="s">
        <v>434</v>
      </c>
      <c r="I272" s="81">
        <v>42367</v>
      </c>
      <c r="J272" s="32" t="s">
        <v>872</v>
      </c>
      <c r="K272" s="32" t="s">
        <v>2371</v>
      </c>
      <c r="L272" s="104">
        <v>42370</v>
      </c>
      <c r="M272" s="104">
        <v>42735</v>
      </c>
    </row>
    <row r="273" spans="1:13">
      <c r="A273" s="77" t="s">
        <v>1323</v>
      </c>
      <c r="C273" s="33" t="s">
        <v>307</v>
      </c>
      <c r="D273" s="33" t="s">
        <v>1864</v>
      </c>
      <c r="E273" s="33">
        <v>100</v>
      </c>
      <c r="F273" s="80">
        <v>0</v>
      </c>
      <c r="G273" s="32" t="s">
        <v>1281</v>
      </c>
      <c r="H273" s="32" t="s">
        <v>434</v>
      </c>
      <c r="I273" s="81">
        <v>42367</v>
      </c>
      <c r="J273" s="32" t="s">
        <v>872</v>
      </c>
      <c r="K273" s="32" t="s">
        <v>2371</v>
      </c>
      <c r="L273" s="104">
        <v>42370</v>
      </c>
      <c r="M273" s="104">
        <v>42735</v>
      </c>
    </row>
    <row r="274" spans="1:13">
      <c r="A274" s="77" t="s">
        <v>1323</v>
      </c>
      <c r="C274" s="33" t="s">
        <v>307</v>
      </c>
      <c r="D274" s="33" t="s">
        <v>1865</v>
      </c>
      <c r="E274" s="33">
        <v>330</v>
      </c>
      <c r="F274" s="80">
        <v>0</v>
      </c>
      <c r="G274" s="32" t="s">
        <v>1281</v>
      </c>
      <c r="H274" s="32" t="s">
        <v>434</v>
      </c>
      <c r="I274" s="81">
        <v>42367</v>
      </c>
      <c r="J274" s="32" t="s">
        <v>872</v>
      </c>
      <c r="K274" s="32" t="s">
        <v>2371</v>
      </c>
      <c r="L274" s="104">
        <v>42370</v>
      </c>
      <c r="M274" s="104">
        <v>42735</v>
      </c>
    </row>
    <row r="275" spans="1:13">
      <c r="A275" s="77" t="s">
        <v>1342</v>
      </c>
      <c r="C275" s="33" t="s">
        <v>400</v>
      </c>
      <c r="D275" s="33" t="s">
        <v>1658</v>
      </c>
      <c r="E275" s="33">
        <v>14000</v>
      </c>
      <c r="F275" s="80">
        <v>0.05</v>
      </c>
      <c r="G275" s="32" t="s">
        <v>1279</v>
      </c>
      <c r="H275" s="32" t="s">
        <v>434</v>
      </c>
      <c r="I275" s="81">
        <v>42367</v>
      </c>
      <c r="J275" s="32" t="s">
        <v>876</v>
      </c>
      <c r="K275" s="32" t="s">
        <v>2372</v>
      </c>
      <c r="L275" s="104">
        <v>42370</v>
      </c>
      <c r="M275" s="104">
        <v>42735</v>
      </c>
    </row>
    <row r="276" spans="1:13">
      <c r="A276" s="77" t="s">
        <v>1342</v>
      </c>
      <c r="C276" s="33" t="s">
        <v>400</v>
      </c>
      <c r="D276" s="33" t="s">
        <v>1659</v>
      </c>
      <c r="E276" s="33">
        <v>10000</v>
      </c>
      <c r="F276" s="80">
        <v>0.05</v>
      </c>
      <c r="G276" s="32" t="s">
        <v>1279</v>
      </c>
      <c r="H276" s="32" t="s">
        <v>435</v>
      </c>
      <c r="I276" s="81">
        <v>42367</v>
      </c>
      <c r="J276" s="32" t="s">
        <v>877</v>
      </c>
      <c r="K276" s="32" t="s">
        <v>2372</v>
      </c>
      <c r="L276" s="104">
        <v>42370</v>
      </c>
      <c r="M276" s="104">
        <v>42735</v>
      </c>
    </row>
    <row r="277" spans="1:13">
      <c r="A277" s="77" t="s">
        <v>1531</v>
      </c>
      <c r="C277" s="33" t="s">
        <v>644</v>
      </c>
      <c r="D277" s="33" t="s">
        <v>1866</v>
      </c>
      <c r="E277" s="33">
        <v>48000</v>
      </c>
      <c r="F277" s="80">
        <v>0.05</v>
      </c>
      <c r="G277" s="32" t="s">
        <v>1284</v>
      </c>
      <c r="H277" s="32" t="s">
        <v>5</v>
      </c>
      <c r="I277" s="81">
        <v>42367</v>
      </c>
      <c r="J277" s="32" t="s">
        <v>992</v>
      </c>
      <c r="K277" s="32" t="s">
        <v>2373</v>
      </c>
      <c r="L277" s="104">
        <v>42370</v>
      </c>
      <c r="M277" s="104">
        <v>42735</v>
      </c>
    </row>
    <row r="278" spans="1:13">
      <c r="A278" s="77" t="s">
        <v>1361</v>
      </c>
      <c r="C278" s="33" t="s">
        <v>401</v>
      </c>
      <c r="D278" s="33" t="s">
        <v>1658</v>
      </c>
      <c r="E278" s="33">
        <v>4792600</v>
      </c>
      <c r="F278" s="80">
        <v>0.05</v>
      </c>
      <c r="G278" s="32" t="s">
        <v>1279</v>
      </c>
      <c r="H278" s="32" t="s">
        <v>434</v>
      </c>
      <c r="I278" s="81">
        <v>42367</v>
      </c>
      <c r="J278" s="32" t="s">
        <v>2374</v>
      </c>
      <c r="K278" s="32" t="s">
        <v>2375</v>
      </c>
      <c r="L278" s="104">
        <v>42370</v>
      </c>
      <c r="M278" s="104">
        <v>42735</v>
      </c>
    </row>
    <row r="279" spans="1:13">
      <c r="A279" s="77" t="s">
        <v>1361</v>
      </c>
      <c r="C279" s="33" t="s">
        <v>401</v>
      </c>
      <c r="D279" s="33" t="s">
        <v>1659</v>
      </c>
      <c r="E279" s="33">
        <v>399300</v>
      </c>
      <c r="F279" s="80">
        <v>0.05</v>
      </c>
      <c r="G279" s="32" t="s">
        <v>1279</v>
      </c>
      <c r="H279" s="32" t="s">
        <v>435</v>
      </c>
      <c r="I279" s="81">
        <v>42367</v>
      </c>
      <c r="J279" s="32" t="s">
        <v>2376</v>
      </c>
      <c r="K279" s="32" t="s">
        <v>2375</v>
      </c>
      <c r="L279" s="104">
        <v>42370</v>
      </c>
      <c r="M279" s="104">
        <v>42735</v>
      </c>
    </row>
    <row r="280" spans="1:13">
      <c r="A280" s="77" t="s">
        <v>1361</v>
      </c>
      <c r="C280" s="33" t="s">
        <v>401</v>
      </c>
      <c r="D280" s="33" t="s">
        <v>1867</v>
      </c>
      <c r="E280" s="33">
        <v>108000</v>
      </c>
      <c r="F280" s="80">
        <v>0.05</v>
      </c>
      <c r="G280" s="32" t="s">
        <v>1280</v>
      </c>
      <c r="H280" s="32" t="s">
        <v>434</v>
      </c>
      <c r="I280" s="81">
        <v>42367</v>
      </c>
      <c r="J280" s="32" t="s">
        <v>2374</v>
      </c>
      <c r="K280" s="32" t="s">
        <v>2377</v>
      </c>
      <c r="L280" s="104">
        <v>42370</v>
      </c>
      <c r="M280" s="104">
        <v>42735</v>
      </c>
    </row>
    <row r="281" spans="1:13">
      <c r="A281" s="77" t="s">
        <v>1361</v>
      </c>
      <c r="C281" s="33" t="s">
        <v>401</v>
      </c>
      <c r="D281" s="33" t="s">
        <v>1868</v>
      </c>
      <c r="E281" s="33">
        <v>40400</v>
      </c>
      <c r="F281" s="80">
        <v>0.86</v>
      </c>
      <c r="G281" s="32" t="s">
        <v>1282</v>
      </c>
      <c r="H281" s="32" t="s">
        <v>434</v>
      </c>
      <c r="I281" s="81">
        <v>42367</v>
      </c>
      <c r="J281" s="32" t="s">
        <v>2374</v>
      </c>
      <c r="K281" s="32" t="s">
        <v>2378</v>
      </c>
      <c r="L281" s="104">
        <v>42370</v>
      </c>
      <c r="M281" s="104">
        <v>42735</v>
      </c>
    </row>
    <row r="282" spans="1:13">
      <c r="A282" s="77" t="s">
        <v>1361</v>
      </c>
      <c r="C282" s="33" t="s">
        <v>401</v>
      </c>
      <c r="D282" s="33" t="s">
        <v>1869</v>
      </c>
      <c r="E282" s="33">
        <v>20000</v>
      </c>
      <c r="F282" s="80">
        <v>0.05</v>
      </c>
      <c r="G282" s="32" t="s">
        <v>1283</v>
      </c>
      <c r="H282" s="32" t="s">
        <v>436</v>
      </c>
      <c r="I282" s="81">
        <v>42367</v>
      </c>
      <c r="J282" s="32" t="s">
        <v>2379</v>
      </c>
      <c r="K282" s="32" t="s">
        <v>2380</v>
      </c>
      <c r="L282" s="104">
        <v>42370</v>
      </c>
      <c r="M282" s="104">
        <v>42735</v>
      </c>
    </row>
    <row r="283" spans="1:13">
      <c r="A283" s="77" t="s">
        <v>1361</v>
      </c>
      <c r="C283" s="33" t="s">
        <v>401</v>
      </c>
      <c r="D283" s="33" t="s">
        <v>1870</v>
      </c>
      <c r="E283" s="33">
        <v>12500</v>
      </c>
      <c r="F283" s="80">
        <v>0.5</v>
      </c>
      <c r="G283" s="32" t="s">
        <v>1287</v>
      </c>
      <c r="H283" s="32" t="s">
        <v>437</v>
      </c>
      <c r="I283" s="81">
        <v>42367</v>
      </c>
      <c r="J283" s="32" t="s">
        <v>2381</v>
      </c>
      <c r="K283" s="32" t="s">
        <v>2382</v>
      </c>
      <c r="L283" s="104">
        <v>42370</v>
      </c>
      <c r="M283" s="104">
        <v>42735</v>
      </c>
    </row>
    <row r="284" spans="1:13">
      <c r="A284" s="77" t="s">
        <v>1361</v>
      </c>
      <c r="C284" s="33" t="s">
        <v>401</v>
      </c>
      <c r="D284" s="33" t="s">
        <v>1871</v>
      </c>
      <c r="E284" s="33">
        <v>12500</v>
      </c>
      <c r="F284" s="80">
        <v>0.5</v>
      </c>
      <c r="G284" s="32" t="s">
        <v>1287</v>
      </c>
      <c r="H284" s="32" t="s">
        <v>437</v>
      </c>
      <c r="I284" s="81">
        <v>42367</v>
      </c>
      <c r="J284" s="32" t="s">
        <v>2381</v>
      </c>
      <c r="K284" s="32" t="s">
        <v>2382</v>
      </c>
      <c r="L284" s="104">
        <v>42370</v>
      </c>
      <c r="M284" s="104">
        <v>42735</v>
      </c>
    </row>
    <row r="285" spans="1:13">
      <c r="A285" s="77" t="s">
        <v>1361</v>
      </c>
      <c r="C285" s="33" t="s">
        <v>401</v>
      </c>
      <c r="D285" s="33" t="s">
        <v>1872</v>
      </c>
      <c r="E285" s="33">
        <v>5000</v>
      </c>
      <c r="F285" s="80">
        <v>0.5</v>
      </c>
      <c r="G285" s="32" t="s">
        <v>1287</v>
      </c>
      <c r="H285" s="32" t="s">
        <v>437</v>
      </c>
      <c r="I285" s="81">
        <v>42367</v>
      </c>
      <c r="J285" s="32" t="s">
        <v>2381</v>
      </c>
      <c r="K285" s="32" t="s">
        <v>2382</v>
      </c>
      <c r="L285" s="104">
        <v>42370</v>
      </c>
      <c r="M285" s="104">
        <v>42735</v>
      </c>
    </row>
    <row r="286" spans="1:13">
      <c r="A286" s="77" t="s">
        <v>1361</v>
      </c>
      <c r="C286" s="33" t="s">
        <v>401</v>
      </c>
      <c r="D286" s="33" t="s">
        <v>1873</v>
      </c>
      <c r="E286" s="33">
        <v>5000</v>
      </c>
      <c r="F286" s="80">
        <v>0.5</v>
      </c>
      <c r="G286" s="32" t="s">
        <v>1287</v>
      </c>
      <c r="H286" s="32" t="s">
        <v>437</v>
      </c>
      <c r="I286" s="81">
        <v>42367</v>
      </c>
      <c r="J286" s="32" t="s">
        <v>2381</v>
      </c>
      <c r="K286" s="32" t="s">
        <v>2382</v>
      </c>
      <c r="L286" s="104">
        <v>42370</v>
      </c>
      <c r="M286" s="104">
        <v>42735</v>
      </c>
    </row>
    <row r="287" spans="1:13">
      <c r="A287" s="77" t="s">
        <v>1361</v>
      </c>
      <c r="C287" s="33" t="s">
        <v>401</v>
      </c>
      <c r="D287" s="33" t="s">
        <v>1874</v>
      </c>
      <c r="E287" s="33">
        <v>5000</v>
      </c>
      <c r="F287" s="80">
        <v>0.5</v>
      </c>
      <c r="G287" s="32" t="s">
        <v>1287</v>
      </c>
      <c r="H287" s="32" t="s">
        <v>437</v>
      </c>
      <c r="I287" s="81">
        <v>42367</v>
      </c>
      <c r="J287" s="32" t="s">
        <v>2381</v>
      </c>
      <c r="K287" s="32" t="s">
        <v>2382</v>
      </c>
      <c r="L287" s="104">
        <v>42370</v>
      </c>
      <c r="M287" s="104">
        <v>42735</v>
      </c>
    </row>
    <row r="288" spans="1:13">
      <c r="A288" s="77" t="s">
        <v>1362</v>
      </c>
      <c r="C288" s="33" t="s">
        <v>1364</v>
      </c>
      <c r="D288" s="33" t="s">
        <v>1876</v>
      </c>
      <c r="E288" s="33">
        <v>1000000</v>
      </c>
      <c r="F288" s="80">
        <v>0.88</v>
      </c>
      <c r="G288" s="32" t="s">
        <v>1286</v>
      </c>
      <c r="H288" s="32" t="s">
        <v>436</v>
      </c>
      <c r="I288" s="81">
        <v>42367</v>
      </c>
      <c r="J288" s="32" t="s">
        <v>2387</v>
      </c>
      <c r="K288" s="32" t="s">
        <v>2388</v>
      </c>
      <c r="L288" s="104">
        <v>42370</v>
      </c>
      <c r="M288" s="104">
        <v>42735</v>
      </c>
    </row>
    <row r="289" spans="1:13">
      <c r="A289" s="77" t="s">
        <v>1365</v>
      </c>
      <c r="C289" s="33" t="s">
        <v>1367</v>
      </c>
      <c r="D289" s="33" t="s">
        <v>1875</v>
      </c>
      <c r="E289" s="33">
        <v>750000</v>
      </c>
      <c r="F289" s="80">
        <v>0.66</v>
      </c>
      <c r="G289" s="32" t="s">
        <v>1286</v>
      </c>
      <c r="H289" s="32" t="s">
        <v>436</v>
      </c>
      <c r="I289" s="81">
        <v>42367</v>
      </c>
      <c r="J289" s="32" t="s">
        <v>2385</v>
      </c>
      <c r="K289" s="32" t="s">
        <v>2386</v>
      </c>
      <c r="L289" s="104">
        <v>42370</v>
      </c>
      <c r="M289" s="104">
        <v>42735</v>
      </c>
    </row>
    <row r="290" spans="1:13">
      <c r="A290" s="77" t="s">
        <v>1371</v>
      </c>
      <c r="C290" s="33" t="s">
        <v>1373</v>
      </c>
      <c r="D290" s="33" t="s">
        <v>1140</v>
      </c>
      <c r="E290" s="33">
        <v>990000</v>
      </c>
      <c r="F290" s="80">
        <v>0.43</v>
      </c>
      <c r="G290" s="32" t="s">
        <v>1286</v>
      </c>
      <c r="H290" s="32" t="s">
        <v>436</v>
      </c>
      <c r="I290" s="81">
        <v>42367</v>
      </c>
      <c r="J290" s="32" t="s">
        <v>2383</v>
      </c>
      <c r="K290" s="32" t="s">
        <v>2384</v>
      </c>
      <c r="L290" s="104">
        <v>42370</v>
      </c>
      <c r="M290" s="104">
        <v>42735</v>
      </c>
    </row>
    <row r="291" spans="1:13">
      <c r="A291" s="77" t="s">
        <v>1368</v>
      </c>
      <c r="C291" s="33" t="s">
        <v>1370</v>
      </c>
      <c r="D291" s="33" t="s">
        <v>1877</v>
      </c>
      <c r="E291" s="33">
        <v>750000</v>
      </c>
      <c r="F291" s="80">
        <v>0.69</v>
      </c>
      <c r="G291" s="32" t="s">
        <v>1286</v>
      </c>
      <c r="H291" s="32" t="s">
        <v>436</v>
      </c>
      <c r="I291" s="81">
        <v>42367</v>
      </c>
      <c r="J291" s="32" t="s">
        <v>2389</v>
      </c>
      <c r="K291" s="32" t="s">
        <v>2390</v>
      </c>
      <c r="L291" s="104">
        <v>42370</v>
      </c>
      <c r="M291" s="104">
        <v>42735</v>
      </c>
    </row>
    <row r="292" spans="1:13">
      <c r="A292" s="77" t="s">
        <v>1374</v>
      </c>
      <c r="C292" s="33" t="s">
        <v>299</v>
      </c>
      <c r="D292" s="33" t="s">
        <v>1658</v>
      </c>
      <c r="E292" s="33">
        <v>91100</v>
      </c>
      <c r="F292" s="80">
        <v>0.05</v>
      </c>
      <c r="G292" s="32" t="s">
        <v>1279</v>
      </c>
      <c r="H292" s="32" t="s">
        <v>434</v>
      </c>
      <c r="I292" s="81">
        <v>42367</v>
      </c>
      <c r="J292" s="32" t="s">
        <v>890</v>
      </c>
      <c r="K292" s="32" t="s">
        <v>2391</v>
      </c>
      <c r="L292" s="104">
        <v>42370</v>
      </c>
      <c r="M292" s="104">
        <v>42735</v>
      </c>
    </row>
    <row r="293" spans="1:13">
      <c r="A293" s="77" t="s">
        <v>1374</v>
      </c>
      <c r="C293" s="33" t="s">
        <v>299</v>
      </c>
      <c r="D293" s="33" t="s">
        <v>1659</v>
      </c>
      <c r="E293" s="33">
        <v>90600</v>
      </c>
      <c r="F293" s="80">
        <v>0.05</v>
      </c>
      <c r="G293" s="32" t="s">
        <v>1279</v>
      </c>
      <c r="H293" s="32" t="s">
        <v>435</v>
      </c>
      <c r="I293" s="81">
        <v>42367</v>
      </c>
      <c r="J293" s="32" t="s">
        <v>891</v>
      </c>
      <c r="K293" s="32" t="s">
        <v>2391</v>
      </c>
      <c r="L293" s="104">
        <v>42370</v>
      </c>
      <c r="M293" s="104">
        <v>42735</v>
      </c>
    </row>
    <row r="294" spans="1:13">
      <c r="A294" s="77" t="s">
        <v>1374</v>
      </c>
      <c r="C294" s="33" t="s">
        <v>299</v>
      </c>
      <c r="D294" s="33" t="s">
        <v>1878</v>
      </c>
      <c r="E294" s="33">
        <v>2100</v>
      </c>
      <c r="F294" s="80">
        <v>0.31</v>
      </c>
      <c r="G294" s="32" t="s">
        <v>1287</v>
      </c>
      <c r="H294" s="32" t="s">
        <v>437</v>
      </c>
      <c r="I294" s="81">
        <v>42367</v>
      </c>
      <c r="J294" s="32" t="s">
        <v>2392</v>
      </c>
      <c r="K294" s="32" t="s">
        <v>2393</v>
      </c>
      <c r="L294" s="104">
        <v>42370</v>
      </c>
      <c r="M294" s="104">
        <v>42735</v>
      </c>
    </row>
    <row r="295" spans="1:13">
      <c r="A295" s="77" t="s">
        <v>1385</v>
      </c>
      <c r="C295" s="33" t="s">
        <v>310</v>
      </c>
      <c r="D295" s="33" t="s">
        <v>1658</v>
      </c>
      <c r="E295" s="33">
        <v>21900</v>
      </c>
      <c r="F295" s="80">
        <v>0.05</v>
      </c>
      <c r="G295" s="32" t="s">
        <v>1279</v>
      </c>
      <c r="H295" s="32" t="s">
        <v>434</v>
      </c>
      <c r="I295" s="81">
        <v>42367</v>
      </c>
      <c r="J295" s="32" t="s">
        <v>2394</v>
      </c>
      <c r="K295" s="32" t="s">
        <v>2395</v>
      </c>
      <c r="L295" s="104">
        <v>42370</v>
      </c>
      <c r="M295" s="104">
        <v>42735</v>
      </c>
    </row>
    <row r="296" spans="1:13">
      <c r="A296" s="77" t="s">
        <v>1385</v>
      </c>
      <c r="C296" s="33" t="s">
        <v>310</v>
      </c>
      <c r="D296" s="33" t="s">
        <v>1659</v>
      </c>
      <c r="E296" s="33">
        <v>2100</v>
      </c>
      <c r="F296" s="80">
        <v>0.05</v>
      </c>
      <c r="G296" s="32" t="s">
        <v>1279</v>
      </c>
      <c r="H296" s="32" t="s">
        <v>435</v>
      </c>
      <c r="I296" s="81">
        <v>42367</v>
      </c>
      <c r="J296" s="32" t="s">
        <v>2396</v>
      </c>
      <c r="K296" s="32" t="s">
        <v>2395</v>
      </c>
      <c r="L296" s="104">
        <v>42370</v>
      </c>
      <c r="M296" s="104">
        <v>42735</v>
      </c>
    </row>
    <row r="297" spans="1:13">
      <c r="A297" s="77" t="s">
        <v>1385</v>
      </c>
      <c r="C297" s="33" t="s">
        <v>310</v>
      </c>
      <c r="D297" s="33" t="s">
        <v>1879</v>
      </c>
      <c r="E297" s="33">
        <v>840</v>
      </c>
      <c r="F297" s="80">
        <v>0</v>
      </c>
      <c r="G297" s="32" t="s">
        <v>1281</v>
      </c>
      <c r="H297" s="32" t="s">
        <v>434</v>
      </c>
      <c r="I297" s="81">
        <v>42367</v>
      </c>
      <c r="J297" s="32" t="s">
        <v>2394</v>
      </c>
      <c r="K297" s="32" t="s">
        <v>2397</v>
      </c>
      <c r="L297" s="104">
        <v>42370</v>
      </c>
      <c r="M297" s="104">
        <v>42735</v>
      </c>
    </row>
    <row r="298" spans="1:13">
      <c r="A298" s="77" t="s">
        <v>1385</v>
      </c>
      <c r="C298" s="33" t="s">
        <v>310</v>
      </c>
      <c r="D298" s="33" t="s">
        <v>1880</v>
      </c>
      <c r="E298" s="33">
        <v>420</v>
      </c>
      <c r="F298" s="80">
        <v>0</v>
      </c>
      <c r="G298" s="32" t="s">
        <v>1281</v>
      </c>
      <c r="H298" s="32" t="s">
        <v>434</v>
      </c>
      <c r="I298" s="81">
        <v>42367</v>
      </c>
      <c r="J298" s="32" t="s">
        <v>2394</v>
      </c>
      <c r="K298" s="32" t="s">
        <v>2397</v>
      </c>
      <c r="L298" s="104">
        <v>42370</v>
      </c>
      <c r="M298" s="104">
        <v>42735</v>
      </c>
    </row>
    <row r="299" spans="1:13">
      <c r="A299" s="77" t="s">
        <v>1385</v>
      </c>
      <c r="C299" s="33" t="s">
        <v>310</v>
      </c>
      <c r="D299" s="33" t="s">
        <v>1881</v>
      </c>
      <c r="E299" s="33">
        <v>420</v>
      </c>
      <c r="F299" s="80">
        <v>0</v>
      </c>
      <c r="G299" s="32" t="s">
        <v>1281</v>
      </c>
      <c r="H299" s="32" t="s">
        <v>434</v>
      </c>
      <c r="I299" s="81">
        <v>42367</v>
      </c>
      <c r="J299" s="32" t="s">
        <v>2394</v>
      </c>
      <c r="K299" s="32" t="s">
        <v>2397</v>
      </c>
      <c r="L299" s="104">
        <v>42370</v>
      </c>
      <c r="M299" s="104">
        <v>42735</v>
      </c>
    </row>
    <row r="300" spans="1:13">
      <c r="A300" s="77" t="s">
        <v>1326</v>
      </c>
      <c r="C300" s="33" t="s">
        <v>316</v>
      </c>
      <c r="D300" s="33" t="s">
        <v>1658</v>
      </c>
      <c r="E300" s="33">
        <v>50600</v>
      </c>
      <c r="F300" s="80">
        <v>0.05</v>
      </c>
      <c r="G300" s="32" t="s">
        <v>1279</v>
      </c>
      <c r="H300" s="32" t="s">
        <v>434</v>
      </c>
      <c r="I300" s="81">
        <v>42367</v>
      </c>
      <c r="J300" s="32" t="s">
        <v>911</v>
      </c>
      <c r="K300" s="32" t="s">
        <v>2398</v>
      </c>
      <c r="L300" s="104">
        <v>42370</v>
      </c>
      <c r="M300" s="104">
        <v>42735</v>
      </c>
    </row>
    <row r="301" spans="1:13">
      <c r="A301" s="77" t="s">
        <v>1326</v>
      </c>
      <c r="C301" s="33" t="s">
        <v>316</v>
      </c>
      <c r="D301" s="33" t="s">
        <v>1659</v>
      </c>
      <c r="E301" s="33">
        <v>5500</v>
      </c>
      <c r="F301" s="80">
        <v>0.05</v>
      </c>
      <c r="G301" s="32" t="s">
        <v>1279</v>
      </c>
      <c r="H301" s="32" t="s">
        <v>435</v>
      </c>
      <c r="I301" s="81">
        <v>42367</v>
      </c>
      <c r="J301" s="32" t="s">
        <v>912</v>
      </c>
      <c r="K301" s="32" t="s">
        <v>2398</v>
      </c>
      <c r="L301" s="104">
        <v>42370</v>
      </c>
      <c r="M301" s="104">
        <v>42735</v>
      </c>
    </row>
    <row r="302" spans="1:13">
      <c r="A302" s="77" t="s">
        <v>1326</v>
      </c>
      <c r="C302" s="33" t="s">
        <v>316</v>
      </c>
      <c r="D302" s="33" t="s">
        <v>1882</v>
      </c>
      <c r="E302" s="33">
        <v>420</v>
      </c>
      <c r="F302" s="80">
        <v>0</v>
      </c>
      <c r="G302" s="32" t="s">
        <v>1281</v>
      </c>
      <c r="H302" s="32" t="s">
        <v>434</v>
      </c>
      <c r="I302" s="81">
        <v>42367</v>
      </c>
      <c r="J302" s="32" t="s">
        <v>911</v>
      </c>
      <c r="K302" s="32" t="s">
        <v>2399</v>
      </c>
      <c r="L302" s="104">
        <v>42370</v>
      </c>
      <c r="M302" s="104">
        <v>42735</v>
      </c>
    </row>
    <row r="303" spans="1:13">
      <c r="A303" s="77" t="s">
        <v>1326</v>
      </c>
      <c r="C303" s="33" t="s">
        <v>316</v>
      </c>
      <c r="D303" s="33" t="s">
        <v>1883</v>
      </c>
      <c r="E303" s="33">
        <v>330</v>
      </c>
      <c r="F303" s="80">
        <v>0</v>
      </c>
      <c r="G303" s="32" t="s">
        <v>1281</v>
      </c>
      <c r="H303" s="32" t="s">
        <v>434</v>
      </c>
      <c r="I303" s="81">
        <v>42367</v>
      </c>
      <c r="J303" s="32" t="s">
        <v>911</v>
      </c>
      <c r="K303" s="32" t="s">
        <v>2399</v>
      </c>
      <c r="L303" s="104">
        <v>42370</v>
      </c>
      <c r="M303" s="104">
        <v>42735</v>
      </c>
    </row>
    <row r="304" spans="1:13">
      <c r="A304" s="77" t="s">
        <v>1402</v>
      </c>
      <c r="C304" s="33" t="s">
        <v>373</v>
      </c>
      <c r="D304" s="33" t="s">
        <v>1658</v>
      </c>
      <c r="E304" s="33">
        <v>86000</v>
      </c>
      <c r="F304" s="80">
        <v>0.05</v>
      </c>
      <c r="G304" s="32" t="s">
        <v>1279</v>
      </c>
      <c r="H304" s="32" t="s">
        <v>434</v>
      </c>
      <c r="I304" s="81">
        <v>42367</v>
      </c>
      <c r="J304" s="32" t="s">
        <v>913</v>
      </c>
      <c r="K304" s="32" t="s">
        <v>2400</v>
      </c>
      <c r="L304" s="104">
        <v>42370</v>
      </c>
      <c r="M304" s="104">
        <v>42735</v>
      </c>
    </row>
    <row r="305" spans="1:13">
      <c r="A305" s="77" t="s">
        <v>1402</v>
      </c>
      <c r="C305" s="33" t="s">
        <v>373</v>
      </c>
      <c r="D305" s="33" t="s">
        <v>1659</v>
      </c>
      <c r="E305" s="33">
        <v>57300</v>
      </c>
      <c r="F305" s="80">
        <v>0.05</v>
      </c>
      <c r="G305" s="32" t="s">
        <v>1279</v>
      </c>
      <c r="H305" s="32" t="s">
        <v>435</v>
      </c>
      <c r="I305" s="81">
        <v>42367</v>
      </c>
      <c r="J305" s="32" t="s">
        <v>914</v>
      </c>
      <c r="K305" s="32" t="s">
        <v>2400</v>
      </c>
      <c r="L305" s="104">
        <v>42370</v>
      </c>
      <c r="M305" s="104">
        <v>42735</v>
      </c>
    </row>
    <row r="306" spans="1:13">
      <c r="A306" s="77" t="s">
        <v>1402</v>
      </c>
      <c r="C306" s="33" t="s">
        <v>373</v>
      </c>
      <c r="D306" s="33" t="s">
        <v>1884</v>
      </c>
      <c r="E306" s="33">
        <v>7500</v>
      </c>
      <c r="F306" s="80">
        <v>0.05</v>
      </c>
      <c r="G306" s="32" t="s">
        <v>1280</v>
      </c>
      <c r="H306" s="32" t="s">
        <v>434</v>
      </c>
      <c r="I306" s="81">
        <v>42367</v>
      </c>
      <c r="J306" s="32" t="s">
        <v>913</v>
      </c>
      <c r="K306" s="32" t="s">
        <v>2401</v>
      </c>
      <c r="L306" s="104">
        <v>42370</v>
      </c>
      <c r="M306" s="104">
        <v>42735</v>
      </c>
    </row>
    <row r="307" spans="1:13">
      <c r="A307" s="77" t="s">
        <v>1402</v>
      </c>
      <c r="C307" s="33" t="s">
        <v>373</v>
      </c>
      <c r="D307" s="33" t="s">
        <v>1885</v>
      </c>
      <c r="E307" s="33">
        <v>630</v>
      </c>
      <c r="F307" s="80">
        <v>0</v>
      </c>
      <c r="G307" s="32" t="s">
        <v>1281</v>
      </c>
      <c r="H307" s="32" t="s">
        <v>434</v>
      </c>
      <c r="I307" s="81">
        <v>42367</v>
      </c>
      <c r="J307" s="32" t="s">
        <v>913</v>
      </c>
      <c r="K307" s="32" t="s">
        <v>2402</v>
      </c>
      <c r="L307" s="104">
        <v>42370</v>
      </c>
      <c r="M307" s="104">
        <v>42735</v>
      </c>
    </row>
    <row r="308" spans="1:13">
      <c r="A308" s="77" t="s">
        <v>1402</v>
      </c>
      <c r="C308" s="33" t="s">
        <v>373</v>
      </c>
      <c r="D308" s="33" t="s">
        <v>1886</v>
      </c>
      <c r="E308" s="33">
        <v>31200</v>
      </c>
      <c r="F308" s="80">
        <v>0.97</v>
      </c>
      <c r="G308" s="32" t="s">
        <v>1282</v>
      </c>
      <c r="H308" s="32" t="s">
        <v>434</v>
      </c>
      <c r="I308" s="81">
        <v>42367</v>
      </c>
      <c r="J308" s="32" t="s">
        <v>913</v>
      </c>
      <c r="K308" s="32" t="s">
        <v>2403</v>
      </c>
      <c r="L308" s="104">
        <v>42370</v>
      </c>
      <c r="M308" s="104">
        <v>42735</v>
      </c>
    </row>
    <row r="309" spans="1:13">
      <c r="A309" s="77" t="s">
        <v>1402</v>
      </c>
      <c r="C309" s="33" t="s">
        <v>373</v>
      </c>
      <c r="D309" s="33" t="s">
        <v>1887</v>
      </c>
      <c r="E309" s="33">
        <v>9700</v>
      </c>
      <c r="F309" s="80">
        <v>0.66</v>
      </c>
      <c r="G309" s="32" t="s">
        <v>1282</v>
      </c>
      <c r="H309" s="32" t="s">
        <v>434</v>
      </c>
      <c r="I309" s="81">
        <v>42367</v>
      </c>
      <c r="J309" s="32" t="s">
        <v>913</v>
      </c>
      <c r="K309" s="32" t="s">
        <v>2403</v>
      </c>
      <c r="L309" s="104">
        <v>42370</v>
      </c>
      <c r="M309" s="104">
        <v>42735</v>
      </c>
    </row>
    <row r="310" spans="1:13">
      <c r="A310" s="77" t="s">
        <v>1428</v>
      </c>
      <c r="C310" s="33" t="s">
        <v>374</v>
      </c>
      <c r="D310" s="33" t="s">
        <v>1658</v>
      </c>
      <c r="E310" s="33">
        <v>44300</v>
      </c>
      <c r="F310" s="80">
        <v>0.05</v>
      </c>
      <c r="G310" s="32" t="s">
        <v>1279</v>
      </c>
      <c r="H310" s="32" t="s">
        <v>434</v>
      </c>
      <c r="I310" s="81">
        <v>42367</v>
      </c>
      <c r="J310" s="32" t="s">
        <v>923</v>
      </c>
      <c r="K310" s="32" t="s">
        <v>2404</v>
      </c>
      <c r="L310" s="104">
        <v>42370</v>
      </c>
      <c r="M310" s="104">
        <v>42735</v>
      </c>
    </row>
    <row r="311" spans="1:13">
      <c r="A311" s="77" t="s">
        <v>1428</v>
      </c>
      <c r="C311" s="33" t="s">
        <v>374</v>
      </c>
      <c r="D311" s="33" t="s">
        <v>1659</v>
      </c>
      <c r="E311" s="33">
        <v>21400</v>
      </c>
      <c r="F311" s="80">
        <v>0.05</v>
      </c>
      <c r="G311" s="32" t="s">
        <v>1279</v>
      </c>
      <c r="H311" s="32" t="s">
        <v>435</v>
      </c>
      <c r="I311" s="81">
        <v>42367</v>
      </c>
      <c r="J311" s="32" t="s">
        <v>924</v>
      </c>
      <c r="K311" s="32" t="s">
        <v>2404</v>
      </c>
      <c r="L311" s="104">
        <v>42370</v>
      </c>
      <c r="M311" s="104">
        <v>42735</v>
      </c>
    </row>
    <row r="312" spans="1:13">
      <c r="A312" s="77" t="s">
        <v>1428</v>
      </c>
      <c r="C312" s="33" t="s">
        <v>374</v>
      </c>
      <c r="D312" s="33" t="s">
        <v>1888</v>
      </c>
      <c r="E312" s="33">
        <v>10000</v>
      </c>
      <c r="F312" s="80">
        <v>0.05</v>
      </c>
      <c r="G312" s="32" t="s">
        <v>1280</v>
      </c>
      <c r="H312" s="32" t="s">
        <v>434</v>
      </c>
      <c r="I312" s="81">
        <v>42367</v>
      </c>
      <c r="J312" s="32" t="s">
        <v>923</v>
      </c>
      <c r="K312" s="32" t="s">
        <v>2405</v>
      </c>
      <c r="L312" s="104">
        <v>42370</v>
      </c>
      <c r="M312" s="104">
        <v>42735</v>
      </c>
    </row>
    <row r="313" spans="1:13">
      <c r="A313" s="77" t="s">
        <v>1428</v>
      </c>
      <c r="C313" s="33" t="s">
        <v>374</v>
      </c>
      <c r="D313" s="33" t="s">
        <v>1889</v>
      </c>
      <c r="E313" s="33">
        <v>5700</v>
      </c>
      <c r="F313" s="80">
        <v>0.12</v>
      </c>
      <c r="G313" s="32" t="s">
        <v>1283</v>
      </c>
      <c r="H313" s="32" t="s">
        <v>436</v>
      </c>
      <c r="I313" s="81">
        <v>42367</v>
      </c>
      <c r="J313" s="32" t="s">
        <v>2406</v>
      </c>
      <c r="K313" s="32" t="s">
        <v>2407</v>
      </c>
      <c r="L313" s="104">
        <v>42370</v>
      </c>
      <c r="M313" s="104">
        <v>42735</v>
      </c>
    </row>
    <row r="314" spans="1:13">
      <c r="A314" s="77" t="s">
        <v>1426</v>
      </c>
      <c r="C314" s="33" t="s">
        <v>320</v>
      </c>
      <c r="D314" s="33" t="s">
        <v>1658</v>
      </c>
      <c r="E314" s="33">
        <v>77400</v>
      </c>
      <c r="F314" s="80">
        <v>0.05</v>
      </c>
      <c r="G314" s="32" t="s">
        <v>1279</v>
      </c>
      <c r="H314" s="32" t="s">
        <v>434</v>
      </c>
      <c r="I314" s="81">
        <v>42367</v>
      </c>
      <c r="J314" s="32" t="s">
        <v>2408</v>
      </c>
      <c r="K314" s="32" t="s">
        <v>2409</v>
      </c>
      <c r="L314" s="104">
        <v>42370</v>
      </c>
      <c r="M314" s="104">
        <v>42735</v>
      </c>
    </row>
    <row r="315" spans="1:13">
      <c r="A315" s="77" t="s">
        <v>1426</v>
      </c>
      <c r="C315" s="33" t="s">
        <v>320</v>
      </c>
      <c r="D315" s="33" t="s">
        <v>1659</v>
      </c>
      <c r="E315" s="33">
        <v>1000</v>
      </c>
      <c r="F315" s="80">
        <v>0.05</v>
      </c>
      <c r="G315" s="32" t="s">
        <v>1279</v>
      </c>
      <c r="H315" s="32" t="s">
        <v>435</v>
      </c>
      <c r="I315" s="81">
        <v>42367</v>
      </c>
      <c r="J315" s="32" t="s">
        <v>2410</v>
      </c>
      <c r="K315" s="32" t="s">
        <v>2409</v>
      </c>
      <c r="L315" s="104">
        <v>42370</v>
      </c>
      <c r="M315" s="104">
        <v>42735</v>
      </c>
    </row>
    <row r="316" spans="1:13">
      <c r="A316" s="77" t="s">
        <v>1426</v>
      </c>
      <c r="C316" s="33" t="s">
        <v>320</v>
      </c>
      <c r="D316" s="33" t="s">
        <v>1890</v>
      </c>
      <c r="E316" s="33">
        <v>200</v>
      </c>
      <c r="F316" s="80">
        <v>0</v>
      </c>
      <c r="G316" s="32" t="s">
        <v>1281</v>
      </c>
      <c r="H316" s="32" t="s">
        <v>434</v>
      </c>
      <c r="I316" s="81">
        <v>42367</v>
      </c>
      <c r="J316" s="32" t="s">
        <v>2408</v>
      </c>
      <c r="K316" s="32" t="s">
        <v>2411</v>
      </c>
      <c r="L316" s="104">
        <v>42370</v>
      </c>
      <c r="M316" s="104">
        <v>42735</v>
      </c>
    </row>
    <row r="317" spans="1:13">
      <c r="A317" s="77" t="s">
        <v>1534</v>
      </c>
      <c r="C317" s="33" t="s">
        <v>273</v>
      </c>
      <c r="D317" s="33" t="s">
        <v>1897</v>
      </c>
      <c r="E317" s="33">
        <v>3000</v>
      </c>
      <c r="F317" s="80">
        <v>0.2</v>
      </c>
      <c r="G317" s="32" t="s">
        <v>1284</v>
      </c>
      <c r="H317" s="32" t="s">
        <v>5</v>
      </c>
      <c r="I317" s="81">
        <v>42367</v>
      </c>
      <c r="J317" s="32" t="s">
        <v>995</v>
      </c>
      <c r="K317" s="32" t="s">
        <v>2412</v>
      </c>
      <c r="L317" s="104">
        <v>42370</v>
      </c>
      <c r="M317" s="104">
        <v>42735</v>
      </c>
    </row>
    <row r="318" spans="1:13">
      <c r="A318" s="77" t="s">
        <v>1534</v>
      </c>
      <c r="C318" s="33" t="s">
        <v>273</v>
      </c>
      <c r="D318" s="33" t="s">
        <v>1891</v>
      </c>
      <c r="E318" s="33">
        <v>180000</v>
      </c>
      <c r="F318" s="80">
        <v>0.13</v>
      </c>
      <c r="G318" s="32" t="s">
        <v>1284</v>
      </c>
      <c r="H318" s="32" t="s">
        <v>437</v>
      </c>
      <c r="I318" s="81">
        <v>42367</v>
      </c>
      <c r="J318" s="32" t="s">
        <v>993</v>
      </c>
      <c r="K318" s="32" t="s">
        <v>2412</v>
      </c>
      <c r="L318" s="104">
        <v>42370</v>
      </c>
      <c r="M318" s="104">
        <v>42735</v>
      </c>
    </row>
    <row r="319" spans="1:13">
      <c r="A319" s="77" t="s">
        <v>1534</v>
      </c>
      <c r="C319" s="33" t="s">
        <v>273</v>
      </c>
      <c r="D319" s="33" t="s">
        <v>1898</v>
      </c>
      <c r="E319" s="33">
        <v>2800</v>
      </c>
      <c r="F319" s="80">
        <v>0.15</v>
      </c>
      <c r="G319" s="32" t="s">
        <v>1284</v>
      </c>
      <c r="H319" s="32" t="s">
        <v>5</v>
      </c>
      <c r="I319" s="81">
        <v>42367</v>
      </c>
      <c r="J319" s="32" t="s">
        <v>995</v>
      </c>
      <c r="K319" s="32" t="s">
        <v>2412</v>
      </c>
      <c r="L319" s="104">
        <v>42370</v>
      </c>
      <c r="M319" s="104">
        <v>42735</v>
      </c>
    </row>
    <row r="320" spans="1:13">
      <c r="A320" s="77" t="s">
        <v>1534</v>
      </c>
      <c r="C320" s="33" t="s">
        <v>273</v>
      </c>
      <c r="D320" s="33" t="s">
        <v>1892</v>
      </c>
      <c r="E320" s="33">
        <v>457000</v>
      </c>
      <c r="F320" s="80">
        <v>0.21</v>
      </c>
      <c r="G320" s="32" t="s">
        <v>1284</v>
      </c>
      <c r="H320" s="32" t="s">
        <v>434</v>
      </c>
      <c r="I320" s="81">
        <v>42367</v>
      </c>
      <c r="J320" s="32" t="s">
        <v>994</v>
      </c>
      <c r="K320" s="32" t="s">
        <v>2412</v>
      </c>
      <c r="L320" s="104">
        <v>42370</v>
      </c>
      <c r="M320" s="104">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4">
        <v>42370</v>
      </c>
      <c r="M321" s="104">
        <v>42735</v>
      </c>
    </row>
    <row r="322" spans="1:13">
      <c r="A322" s="77" t="s">
        <v>1534</v>
      </c>
      <c r="C322" s="33" t="s">
        <v>273</v>
      </c>
      <c r="D322" s="33" t="s">
        <v>1894</v>
      </c>
      <c r="E322" s="33">
        <v>70200</v>
      </c>
      <c r="F322" s="80">
        <v>0.05</v>
      </c>
      <c r="G322" s="32" t="s">
        <v>1284</v>
      </c>
      <c r="H322" s="32" t="s">
        <v>434</v>
      </c>
      <c r="I322" s="81">
        <v>42367</v>
      </c>
      <c r="J322" s="32" t="s">
        <v>994</v>
      </c>
      <c r="K322" s="32" t="s">
        <v>2412</v>
      </c>
      <c r="L322" s="104">
        <v>42370</v>
      </c>
      <c r="M322" s="104">
        <v>42735</v>
      </c>
    </row>
    <row r="323" spans="1:13">
      <c r="A323" s="77" t="s">
        <v>1534</v>
      </c>
      <c r="C323" s="33" t="s">
        <v>273</v>
      </c>
      <c r="D323" s="33" t="s">
        <v>1895</v>
      </c>
      <c r="E323" s="33">
        <v>420800</v>
      </c>
      <c r="F323" s="80">
        <v>0.11</v>
      </c>
      <c r="G323" s="32" t="s">
        <v>1284</v>
      </c>
      <c r="H323" s="32" t="s">
        <v>434</v>
      </c>
      <c r="I323" s="81">
        <v>42367</v>
      </c>
      <c r="J323" s="32" t="s">
        <v>994</v>
      </c>
      <c r="K323" s="32" t="s">
        <v>2412</v>
      </c>
      <c r="L323" s="104">
        <v>42370</v>
      </c>
      <c r="M323" s="104">
        <v>42735</v>
      </c>
    </row>
    <row r="324" spans="1:13">
      <c r="A324" s="77" t="s">
        <v>1534</v>
      </c>
      <c r="C324" s="33" t="s">
        <v>273</v>
      </c>
      <c r="D324" s="33" t="s">
        <v>1896</v>
      </c>
      <c r="E324" s="33">
        <v>41700</v>
      </c>
      <c r="F324" s="80">
        <v>0.19</v>
      </c>
      <c r="G324" s="32" t="s">
        <v>1284</v>
      </c>
      <c r="H324" s="32" t="s">
        <v>434</v>
      </c>
      <c r="I324" s="81">
        <v>42367</v>
      </c>
      <c r="J324" s="32" t="s">
        <v>994</v>
      </c>
      <c r="K324" s="32" t="s">
        <v>2412</v>
      </c>
      <c r="L324" s="104">
        <v>42370</v>
      </c>
      <c r="M324" s="104">
        <v>42735</v>
      </c>
    </row>
    <row r="325" spans="1:13">
      <c r="A325" s="77" t="s">
        <v>1534</v>
      </c>
      <c r="C325" s="33" t="s">
        <v>273</v>
      </c>
      <c r="D325" s="33" t="s">
        <v>1899</v>
      </c>
      <c r="E325" s="33">
        <v>14700</v>
      </c>
      <c r="F325" s="80">
        <v>0.25</v>
      </c>
      <c r="G325" s="32" t="s">
        <v>1284</v>
      </c>
      <c r="H325" s="32" t="s">
        <v>5</v>
      </c>
      <c r="I325" s="81">
        <v>42367</v>
      </c>
      <c r="J325" s="32" t="s">
        <v>995</v>
      </c>
      <c r="K325" s="32" t="s">
        <v>2412</v>
      </c>
      <c r="L325" s="104">
        <v>42370</v>
      </c>
      <c r="M325" s="104">
        <v>42735</v>
      </c>
    </row>
    <row r="326" spans="1:13">
      <c r="A326" s="77" t="s">
        <v>1534</v>
      </c>
      <c r="C326" s="33" t="s">
        <v>273</v>
      </c>
      <c r="D326" s="33" t="s">
        <v>1900</v>
      </c>
      <c r="E326" s="33">
        <v>4600</v>
      </c>
      <c r="F326" s="80">
        <v>0.18</v>
      </c>
      <c r="G326" s="32" t="s">
        <v>1284</v>
      </c>
      <c r="H326" s="32" t="s">
        <v>5</v>
      </c>
      <c r="I326" s="81">
        <v>42367</v>
      </c>
      <c r="J326" s="32" t="s">
        <v>995</v>
      </c>
      <c r="K326" s="32" t="s">
        <v>2412</v>
      </c>
      <c r="L326" s="104">
        <v>42370</v>
      </c>
      <c r="M326" s="104">
        <v>42735</v>
      </c>
    </row>
    <row r="327" spans="1:13">
      <c r="A327" s="77" t="s">
        <v>1534</v>
      </c>
      <c r="C327" s="33" t="s">
        <v>273</v>
      </c>
      <c r="D327" s="33" t="s">
        <v>1901</v>
      </c>
      <c r="E327" s="33">
        <v>57200</v>
      </c>
      <c r="F327" s="80">
        <v>0.05</v>
      </c>
      <c r="G327" s="32" t="s">
        <v>1284</v>
      </c>
      <c r="H327" s="32" t="s">
        <v>5</v>
      </c>
      <c r="I327" s="81">
        <v>42367</v>
      </c>
      <c r="J327" s="32" t="s">
        <v>995</v>
      </c>
      <c r="K327" s="32" t="s">
        <v>2412</v>
      </c>
      <c r="L327" s="104">
        <v>42370</v>
      </c>
      <c r="M327" s="104">
        <v>42735</v>
      </c>
    </row>
    <row r="328" spans="1:13">
      <c r="A328" s="77" t="s">
        <v>1534</v>
      </c>
      <c r="C328" s="33" t="s">
        <v>273</v>
      </c>
      <c r="D328" s="33" t="s">
        <v>1902</v>
      </c>
      <c r="E328" s="33">
        <v>26500</v>
      </c>
      <c r="F328" s="80">
        <v>0.23</v>
      </c>
      <c r="G328" s="32" t="s">
        <v>1284</v>
      </c>
      <c r="H328" s="32" t="s">
        <v>5</v>
      </c>
      <c r="I328" s="81">
        <v>42367</v>
      </c>
      <c r="J328" s="32" t="s">
        <v>995</v>
      </c>
      <c r="K328" s="32" t="s">
        <v>2412</v>
      </c>
      <c r="L328" s="104">
        <v>42370</v>
      </c>
      <c r="M328" s="104">
        <v>42735</v>
      </c>
    </row>
    <row r="329" spans="1:13">
      <c r="A329" s="77" t="s">
        <v>1634</v>
      </c>
      <c r="C329" s="33" t="s">
        <v>1115</v>
      </c>
      <c r="D329" s="33" t="s">
        <v>1903</v>
      </c>
      <c r="E329" s="33">
        <v>6300</v>
      </c>
      <c r="F329" s="80">
        <v>0.1</v>
      </c>
      <c r="G329" s="32" t="s">
        <v>1287</v>
      </c>
      <c r="H329" s="32" t="s">
        <v>437</v>
      </c>
      <c r="I329" s="81">
        <v>42367</v>
      </c>
      <c r="J329" s="32" t="s">
        <v>1141</v>
      </c>
      <c r="K329" s="32" t="s">
        <v>2413</v>
      </c>
      <c r="L329" s="104">
        <v>42370</v>
      </c>
      <c r="M329" s="104">
        <v>42735</v>
      </c>
    </row>
    <row r="330" spans="1:13">
      <c r="A330" s="77" t="s">
        <v>1634</v>
      </c>
      <c r="C330" s="33" t="s">
        <v>1115</v>
      </c>
      <c r="D330" s="33" t="s">
        <v>1904</v>
      </c>
      <c r="E330" s="33">
        <v>11300</v>
      </c>
      <c r="F330" s="80">
        <v>0.1</v>
      </c>
      <c r="G330" s="32" t="s">
        <v>1287</v>
      </c>
      <c r="H330" s="32" t="s">
        <v>437</v>
      </c>
      <c r="I330" s="81">
        <v>42367</v>
      </c>
      <c r="J330" s="32" t="s">
        <v>1141</v>
      </c>
      <c r="K330" s="32" t="s">
        <v>2413</v>
      </c>
      <c r="L330" s="104">
        <v>42370</v>
      </c>
      <c r="M330" s="104">
        <v>42735</v>
      </c>
    </row>
    <row r="331" spans="1:13">
      <c r="A331" s="77" t="s">
        <v>1524</v>
      </c>
      <c r="C331" s="33" t="s">
        <v>275</v>
      </c>
      <c r="D331" s="33" t="s">
        <v>1658</v>
      </c>
      <c r="E331" s="33">
        <v>297400</v>
      </c>
      <c r="F331" s="80">
        <v>0.05</v>
      </c>
      <c r="G331" s="32" t="s">
        <v>1279</v>
      </c>
      <c r="H331" s="32" t="s">
        <v>434</v>
      </c>
      <c r="I331" s="81">
        <v>42367</v>
      </c>
      <c r="J331" s="32" t="s">
        <v>984</v>
      </c>
      <c r="K331" s="32" t="s">
        <v>2414</v>
      </c>
      <c r="L331" s="104">
        <v>42370</v>
      </c>
      <c r="M331" s="104">
        <v>42735</v>
      </c>
    </row>
    <row r="332" spans="1:13">
      <c r="A332" s="77" t="s">
        <v>1524</v>
      </c>
      <c r="C332" s="33" t="s">
        <v>275</v>
      </c>
      <c r="D332" s="33" t="s">
        <v>1659</v>
      </c>
      <c r="E332" s="33">
        <v>33000</v>
      </c>
      <c r="F332" s="80">
        <v>0.05</v>
      </c>
      <c r="G332" s="32" t="s">
        <v>1279</v>
      </c>
      <c r="H332" s="32" t="s">
        <v>435</v>
      </c>
      <c r="I332" s="81">
        <v>42367</v>
      </c>
      <c r="J332" s="32" t="s">
        <v>985</v>
      </c>
      <c r="K332" s="32" t="s">
        <v>2414</v>
      </c>
      <c r="L332" s="104">
        <v>42370</v>
      </c>
      <c r="M332" s="104">
        <v>42735</v>
      </c>
    </row>
    <row r="333" spans="1:13">
      <c r="A333" s="77" t="s">
        <v>1524</v>
      </c>
      <c r="C333" s="33" t="s">
        <v>275</v>
      </c>
      <c r="D333" s="33" t="s">
        <v>1905</v>
      </c>
      <c r="E333" s="33">
        <v>36000</v>
      </c>
      <c r="F333" s="80">
        <v>0.05</v>
      </c>
      <c r="G333" s="32" t="s">
        <v>1280</v>
      </c>
      <c r="H333" s="32" t="s">
        <v>434</v>
      </c>
      <c r="I333" s="81">
        <v>42367</v>
      </c>
      <c r="J333" s="32" t="s">
        <v>984</v>
      </c>
      <c r="K333" s="32" t="s">
        <v>2415</v>
      </c>
      <c r="L333" s="104">
        <v>42370</v>
      </c>
      <c r="M333" s="104">
        <v>42735</v>
      </c>
    </row>
    <row r="334" spans="1:13">
      <c r="A334" s="77" t="s">
        <v>1524</v>
      </c>
      <c r="C334" s="33" t="s">
        <v>275</v>
      </c>
      <c r="D334" s="33" t="s">
        <v>1906</v>
      </c>
      <c r="E334" s="33">
        <v>60000</v>
      </c>
      <c r="F334" s="80">
        <v>0.05</v>
      </c>
      <c r="G334" s="32" t="s">
        <v>1280</v>
      </c>
      <c r="H334" s="32" t="s">
        <v>434</v>
      </c>
      <c r="I334" s="81">
        <v>42367</v>
      </c>
      <c r="J334" s="32" t="s">
        <v>984</v>
      </c>
      <c r="K334" s="32" t="s">
        <v>2415</v>
      </c>
      <c r="L334" s="104">
        <v>42370</v>
      </c>
      <c r="M334" s="104">
        <v>42735</v>
      </c>
    </row>
    <row r="335" spans="1:13">
      <c r="A335" s="77" t="s">
        <v>1524</v>
      </c>
      <c r="C335" s="33" t="s">
        <v>275</v>
      </c>
      <c r="D335" s="33" t="s">
        <v>1907</v>
      </c>
      <c r="E335" s="33">
        <v>30000</v>
      </c>
      <c r="F335" s="80">
        <v>0.05</v>
      </c>
      <c r="G335" s="32" t="s">
        <v>1280</v>
      </c>
      <c r="H335" s="32" t="s">
        <v>434</v>
      </c>
      <c r="I335" s="81">
        <v>42367</v>
      </c>
      <c r="J335" s="32" t="s">
        <v>984</v>
      </c>
      <c r="K335" s="32" t="s">
        <v>2415</v>
      </c>
      <c r="L335" s="104">
        <v>42370</v>
      </c>
      <c r="M335" s="104">
        <v>42735</v>
      </c>
    </row>
    <row r="336" spans="1:13">
      <c r="A336" s="77" t="s">
        <v>1524</v>
      </c>
      <c r="C336" s="33" t="s">
        <v>275</v>
      </c>
      <c r="D336" s="33" t="s">
        <v>1908</v>
      </c>
      <c r="E336" s="33">
        <v>48000</v>
      </c>
      <c r="F336" s="80">
        <v>0.05</v>
      </c>
      <c r="G336" s="32" t="s">
        <v>1280</v>
      </c>
      <c r="H336" s="32" t="s">
        <v>434</v>
      </c>
      <c r="I336" s="81">
        <v>42367</v>
      </c>
      <c r="J336" s="32" t="s">
        <v>984</v>
      </c>
      <c r="K336" s="32" t="s">
        <v>2415</v>
      </c>
      <c r="L336" s="104">
        <v>42370</v>
      </c>
      <c r="M336" s="104">
        <v>42735</v>
      </c>
    </row>
    <row r="337" spans="1:13">
      <c r="A337" s="77" t="s">
        <v>1524</v>
      </c>
      <c r="C337" s="33" t="s">
        <v>275</v>
      </c>
      <c r="D337" s="33" t="s">
        <v>1909</v>
      </c>
      <c r="E337" s="33">
        <v>20000</v>
      </c>
      <c r="F337" s="80">
        <v>0.05</v>
      </c>
      <c r="G337" s="32" t="s">
        <v>1280</v>
      </c>
      <c r="H337" s="32" t="s">
        <v>434</v>
      </c>
      <c r="I337" s="81">
        <v>42367</v>
      </c>
      <c r="J337" s="32" t="s">
        <v>984</v>
      </c>
      <c r="K337" s="32" t="s">
        <v>2415</v>
      </c>
      <c r="L337" s="104">
        <v>42370</v>
      </c>
      <c r="M337" s="104">
        <v>42735</v>
      </c>
    </row>
    <row r="338" spans="1:13">
      <c r="A338" s="77" t="s">
        <v>1524</v>
      </c>
      <c r="C338" s="33" t="s">
        <v>275</v>
      </c>
      <c r="D338" s="33" t="s">
        <v>1910</v>
      </c>
      <c r="E338" s="33">
        <v>30000</v>
      </c>
      <c r="F338" s="80">
        <v>0.05</v>
      </c>
      <c r="G338" s="32" t="s">
        <v>1280</v>
      </c>
      <c r="H338" s="32" t="s">
        <v>434</v>
      </c>
      <c r="I338" s="81">
        <v>42367</v>
      </c>
      <c r="J338" s="32" t="s">
        <v>984</v>
      </c>
      <c r="K338" s="32" t="s">
        <v>2415</v>
      </c>
      <c r="L338" s="104">
        <v>42370</v>
      </c>
      <c r="M338" s="104">
        <v>42735</v>
      </c>
    </row>
    <row r="339" spans="1:13">
      <c r="A339" s="77" t="s">
        <v>1524</v>
      </c>
      <c r="C339" s="33" t="s">
        <v>275</v>
      </c>
      <c r="D339" s="33" t="s">
        <v>1911</v>
      </c>
      <c r="E339" s="33">
        <v>60000</v>
      </c>
      <c r="F339" s="80">
        <v>0.05</v>
      </c>
      <c r="G339" s="32" t="s">
        <v>1280</v>
      </c>
      <c r="H339" s="32" t="s">
        <v>434</v>
      </c>
      <c r="I339" s="81">
        <v>42367</v>
      </c>
      <c r="J339" s="32" t="s">
        <v>984</v>
      </c>
      <c r="K339" s="32" t="s">
        <v>2415</v>
      </c>
      <c r="L339" s="104">
        <v>42370</v>
      </c>
      <c r="M339" s="104">
        <v>42735</v>
      </c>
    </row>
    <row r="340" spans="1:13">
      <c r="A340" s="77" t="s">
        <v>1524</v>
      </c>
      <c r="C340" s="33" t="s">
        <v>275</v>
      </c>
      <c r="D340" s="33" t="s">
        <v>1912</v>
      </c>
      <c r="E340" s="33">
        <v>24000</v>
      </c>
      <c r="F340" s="80">
        <v>0.05</v>
      </c>
      <c r="G340" s="32" t="s">
        <v>1280</v>
      </c>
      <c r="H340" s="32" t="s">
        <v>434</v>
      </c>
      <c r="I340" s="81">
        <v>42367</v>
      </c>
      <c r="J340" s="32" t="s">
        <v>984</v>
      </c>
      <c r="K340" s="32" t="s">
        <v>2415</v>
      </c>
      <c r="L340" s="104">
        <v>42370</v>
      </c>
      <c r="M340" s="104">
        <v>42735</v>
      </c>
    </row>
    <row r="341" spans="1:13">
      <c r="A341" s="77" t="s">
        <v>1524</v>
      </c>
      <c r="C341" s="33" t="s">
        <v>275</v>
      </c>
      <c r="D341" s="33" t="s">
        <v>1913</v>
      </c>
      <c r="E341" s="33">
        <v>20000</v>
      </c>
      <c r="F341" s="80">
        <v>0.05</v>
      </c>
      <c r="G341" s="32" t="s">
        <v>1280</v>
      </c>
      <c r="H341" s="32" t="s">
        <v>434</v>
      </c>
      <c r="I341" s="81">
        <v>42367</v>
      </c>
      <c r="J341" s="32" t="s">
        <v>984</v>
      </c>
      <c r="K341" s="32" t="s">
        <v>2415</v>
      </c>
      <c r="L341" s="104">
        <v>42370</v>
      </c>
      <c r="M341" s="104">
        <v>42735</v>
      </c>
    </row>
    <row r="342" spans="1:13">
      <c r="A342" s="77" t="s">
        <v>1524</v>
      </c>
      <c r="C342" s="33" t="s">
        <v>275</v>
      </c>
      <c r="D342" s="33" t="s">
        <v>1914</v>
      </c>
      <c r="E342" s="33">
        <v>20000</v>
      </c>
      <c r="F342" s="80">
        <v>0.05</v>
      </c>
      <c r="G342" s="32" t="s">
        <v>1280</v>
      </c>
      <c r="H342" s="32" t="s">
        <v>434</v>
      </c>
      <c r="I342" s="81">
        <v>42367</v>
      </c>
      <c r="J342" s="32" t="s">
        <v>984</v>
      </c>
      <c r="K342" s="32" t="s">
        <v>2415</v>
      </c>
      <c r="L342" s="104">
        <v>42370</v>
      </c>
      <c r="M342" s="104">
        <v>42735</v>
      </c>
    </row>
    <row r="343" spans="1:13">
      <c r="A343" s="77" t="s">
        <v>1524</v>
      </c>
      <c r="C343" s="33" t="s">
        <v>275</v>
      </c>
      <c r="D343" s="33" t="s">
        <v>1915</v>
      </c>
      <c r="E343" s="33">
        <v>20000</v>
      </c>
      <c r="F343" s="80">
        <v>0.05</v>
      </c>
      <c r="G343" s="32" t="s">
        <v>1280</v>
      </c>
      <c r="H343" s="32" t="s">
        <v>434</v>
      </c>
      <c r="I343" s="81">
        <v>42367</v>
      </c>
      <c r="J343" s="32" t="s">
        <v>984</v>
      </c>
      <c r="K343" s="32" t="s">
        <v>2415</v>
      </c>
      <c r="L343" s="104">
        <v>42370</v>
      </c>
      <c r="M343" s="104">
        <v>42735</v>
      </c>
    </row>
    <row r="344" spans="1:13">
      <c r="A344" s="77" t="s">
        <v>1524</v>
      </c>
      <c r="C344" s="33" t="s">
        <v>275</v>
      </c>
      <c r="D344" s="33" t="s">
        <v>1916</v>
      </c>
      <c r="E344" s="33">
        <v>40000</v>
      </c>
      <c r="F344" s="80">
        <v>0.05</v>
      </c>
      <c r="G344" s="32" t="s">
        <v>1280</v>
      </c>
      <c r="H344" s="32" t="s">
        <v>434</v>
      </c>
      <c r="I344" s="81">
        <v>42367</v>
      </c>
      <c r="J344" s="32" t="s">
        <v>984</v>
      </c>
      <c r="K344" s="32" t="s">
        <v>2415</v>
      </c>
      <c r="L344" s="104">
        <v>42370</v>
      </c>
      <c r="M344" s="104">
        <v>42735</v>
      </c>
    </row>
    <row r="345" spans="1:13">
      <c r="A345" s="77" t="s">
        <v>1524</v>
      </c>
      <c r="C345" s="33" t="s">
        <v>275</v>
      </c>
      <c r="D345" s="33" t="s">
        <v>1917</v>
      </c>
      <c r="E345" s="33">
        <v>30000</v>
      </c>
      <c r="F345" s="80">
        <v>0.05</v>
      </c>
      <c r="G345" s="32" t="s">
        <v>1280</v>
      </c>
      <c r="H345" s="32" t="s">
        <v>434</v>
      </c>
      <c r="I345" s="81">
        <v>42367</v>
      </c>
      <c r="J345" s="32" t="s">
        <v>984</v>
      </c>
      <c r="K345" s="32" t="s">
        <v>2415</v>
      </c>
      <c r="L345" s="104">
        <v>42370</v>
      </c>
      <c r="M345" s="104">
        <v>42735</v>
      </c>
    </row>
    <row r="346" spans="1:13">
      <c r="A346" s="77" t="s">
        <v>1524</v>
      </c>
      <c r="C346" s="33" t="s">
        <v>275</v>
      </c>
      <c r="D346" s="33" t="s">
        <v>1918</v>
      </c>
      <c r="E346" s="33">
        <v>40000</v>
      </c>
      <c r="F346" s="80">
        <v>0.05</v>
      </c>
      <c r="G346" s="32" t="s">
        <v>1280</v>
      </c>
      <c r="H346" s="32" t="s">
        <v>434</v>
      </c>
      <c r="I346" s="81">
        <v>42367</v>
      </c>
      <c r="J346" s="32" t="s">
        <v>984</v>
      </c>
      <c r="K346" s="32" t="s">
        <v>2415</v>
      </c>
      <c r="L346" s="104">
        <v>42370</v>
      </c>
      <c r="M346" s="104">
        <v>42735</v>
      </c>
    </row>
    <row r="347" spans="1:13">
      <c r="A347" s="77" t="s">
        <v>1524</v>
      </c>
      <c r="C347" s="33" t="s">
        <v>275</v>
      </c>
      <c r="D347" s="33" t="s">
        <v>1919</v>
      </c>
      <c r="E347" s="33">
        <v>40000</v>
      </c>
      <c r="F347" s="80">
        <v>0.05</v>
      </c>
      <c r="G347" s="32" t="s">
        <v>1280</v>
      </c>
      <c r="H347" s="32" t="s">
        <v>434</v>
      </c>
      <c r="I347" s="81">
        <v>42367</v>
      </c>
      <c r="J347" s="32" t="s">
        <v>984</v>
      </c>
      <c r="K347" s="32" t="s">
        <v>2415</v>
      </c>
      <c r="L347" s="104">
        <v>42370</v>
      </c>
      <c r="M347" s="104">
        <v>42735</v>
      </c>
    </row>
    <row r="348" spans="1:13">
      <c r="A348" s="77" t="s">
        <v>1524</v>
      </c>
      <c r="C348" s="33" t="s">
        <v>275</v>
      </c>
      <c r="D348" s="33" t="s">
        <v>1920</v>
      </c>
      <c r="E348" s="33">
        <v>9900</v>
      </c>
      <c r="F348" s="80">
        <v>0</v>
      </c>
      <c r="G348" s="32" t="s">
        <v>1281</v>
      </c>
      <c r="H348" s="32" t="s">
        <v>434</v>
      </c>
      <c r="I348" s="81">
        <v>42367</v>
      </c>
      <c r="J348" s="32" t="s">
        <v>984</v>
      </c>
      <c r="K348" s="32" t="s">
        <v>2416</v>
      </c>
      <c r="L348" s="104">
        <v>42370</v>
      </c>
      <c r="M348" s="104">
        <v>42735</v>
      </c>
    </row>
    <row r="349" spans="1:13">
      <c r="A349" s="77" t="s">
        <v>1524</v>
      </c>
      <c r="C349" s="33" t="s">
        <v>275</v>
      </c>
      <c r="D349" s="33" t="s">
        <v>1921</v>
      </c>
      <c r="E349" s="33">
        <v>2490</v>
      </c>
      <c r="F349" s="80">
        <v>0</v>
      </c>
      <c r="G349" s="32" t="s">
        <v>1281</v>
      </c>
      <c r="H349" s="32" t="s">
        <v>434</v>
      </c>
      <c r="I349" s="81">
        <v>42367</v>
      </c>
      <c r="J349" s="32" t="s">
        <v>984</v>
      </c>
      <c r="K349" s="32" t="s">
        <v>2416</v>
      </c>
      <c r="L349" s="104">
        <v>42370</v>
      </c>
      <c r="M349" s="104">
        <v>42735</v>
      </c>
    </row>
    <row r="350" spans="1:13">
      <c r="A350" s="77" t="s">
        <v>1524</v>
      </c>
      <c r="C350" s="33" t="s">
        <v>275</v>
      </c>
      <c r="D350" s="33" t="s">
        <v>1922</v>
      </c>
      <c r="E350" s="33">
        <v>6600</v>
      </c>
      <c r="F350" s="80">
        <v>0</v>
      </c>
      <c r="G350" s="32" t="s">
        <v>1281</v>
      </c>
      <c r="H350" s="32" t="s">
        <v>434</v>
      </c>
      <c r="I350" s="81">
        <v>42367</v>
      </c>
      <c r="J350" s="32" t="s">
        <v>984</v>
      </c>
      <c r="K350" s="32" t="s">
        <v>2416</v>
      </c>
      <c r="L350" s="104">
        <v>42370</v>
      </c>
      <c r="M350" s="104">
        <v>42735</v>
      </c>
    </row>
    <row r="351" spans="1:13">
      <c r="A351" s="77" t="s">
        <v>1524</v>
      </c>
      <c r="C351" s="33" t="s">
        <v>275</v>
      </c>
      <c r="D351" s="33" t="s">
        <v>1923</v>
      </c>
      <c r="E351" s="33">
        <v>3300</v>
      </c>
      <c r="F351" s="80">
        <v>0</v>
      </c>
      <c r="G351" s="32" t="s">
        <v>1281</v>
      </c>
      <c r="H351" s="32" t="s">
        <v>434</v>
      </c>
      <c r="I351" s="81">
        <v>42367</v>
      </c>
      <c r="J351" s="32" t="s">
        <v>984</v>
      </c>
      <c r="K351" s="32" t="s">
        <v>2416</v>
      </c>
      <c r="L351" s="104">
        <v>42370</v>
      </c>
      <c r="M351" s="104">
        <v>42735</v>
      </c>
    </row>
    <row r="352" spans="1:13">
      <c r="A352" s="77" t="s">
        <v>1524</v>
      </c>
      <c r="C352" s="33" t="s">
        <v>275</v>
      </c>
      <c r="D352" s="33" t="s">
        <v>1924</v>
      </c>
      <c r="E352" s="33">
        <v>330</v>
      </c>
      <c r="F352" s="80">
        <v>0</v>
      </c>
      <c r="G352" s="32" t="s">
        <v>1281</v>
      </c>
      <c r="H352" s="32" t="s">
        <v>434</v>
      </c>
      <c r="I352" s="81">
        <v>42367</v>
      </c>
      <c r="J352" s="32" t="s">
        <v>984</v>
      </c>
      <c r="K352" s="32" t="s">
        <v>2416</v>
      </c>
      <c r="L352" s="104">
        <v>42370</v>
      </c>
      <c r="M352" s="104">
        <v>42735</v>
      </c>
    </row>
    <row r="353" spans="1:13">
      <c r="A353" s="77" t="s">
        <v>1524</v>
      </c>
      <c r="C353" s="33" t="s">
        <v>275</v>
      </c>
      <c r="D353" s="33" t="s">
        <v>1925</v>
      </c>
      <c r="E353" s="33">
        <v>2400</v>
      </c>
      <c r="F353" s="80">
        <v>0.06</v>
      </c>
      <c r="G353" s="32" t="s">
        <v>1283</v>
      </c>
      <c r="H353" s="32" t="s">
        <v>436</v>
      </c>
      <c r="I353" s="81">
        <v>42367</v>
      </c>
      <c r="J353" s="32" t="s">
        <v>1142</v>
      </c>
      <c r="K353" s="32" t="s">
        <v>2417</v>
      </c>
      <c r="L353" s="104">
        <v>42370</v>
      </c>
      <c r="M353" s="104">
        <v>42735</v>
      </c>
    </row>
    <row r="354" spans="1:13">
      <c r="A354" s="77" t="s">
        <v>1524</v>
      </c>
      <c r="C354" s="33" t="s">
        <v>275</v>
      </c>
      <c r="D354" s="33" t="s">
        <v>1926</v>
      </c>
      <c r="E354" s="33">
        <v>2300</v>
      </c>
      <c r="F354" s="80">
        <v>0.06</v>
      </c>
      <c r="G354" s="32" t="s">
        <v>1283</v>
      </c>
      <c r="H354" s="32" t="s">
        <v>436</v>
      </c>
      <c r="I354" s="81">
        <v>42367</v>
      </c>
      <c r="J354" s="32" t="s">
        <v>1142</v>
      </c>
      <c r="K354" s="32" t="s">
        <v>2417</v>
      </c>
      <c r="L354" s="104">
        <v>42370</v>
      </c>
      <c r="M354" s="104">
        <v>42735</v>
      </c>
    </row>
    <row r="355" spans="1:13">
      <c r="A355" s="77" t="s">
        <v>1524</v>
      </c>
      <c r="C355" s="33" t="s">
        <v>275</v>
      </c>
      <c r="D355" s="33" t="s">
        <v>1927</v>
      </c>
      <c r="E355" s="33">
        <v>3800</v>
      </c>
      <c r="F355" s="80">
        <v>0.05</v>
      </c>
      <c r="G355" s="32" t="s">
        <v>1283</v>
      </c>
      <c r="H355" s="32" t="s">
        <v>436</v>
      </c>
      <c r="I355" s="81">
        <v>42367</v>
      </c>
      <c r="J355" s="32" t="s">
        <v>1142</v>
      </c>
      <c r="K355" s="32" t="s">
        <v>2417</v>
      </c>
      <c r="L355" s="104">
        <v>42370</v>
      </c>
      <c r="M355" s="104">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4">
        <v>42370</v>
      </c>
      <c r="M356" s="104">
        <v>42735</v>
      </c>
    </row>
    <row r="357" spans="1:13">
      <c r="A357" s="77" t="s">
        <v>1524</v>
      </c>
      <c r="C357" s="33" t="s">
        <v>275</v>
      </c>
      <c r="D357" s="33" t="s">
        <v>1929</v>
      </c>
      <c r="E357" s="33">
        <v>220000</v>
      </c>
      <c r="F357" s="80">
        <v>0.24</v>
      </c>
      <c r="G357" s="32" t="s">
        <v>1284</v>
      </c>
      <c r="H357" s="32" t="s">
        <v>434</v>
      </c>
      <c r="I357" s="81">
        <v>42367</v>
      </c>
      <c r="J357" s="32" t="s">
        <v>984</v>
      </c>
      <c r="K357" s="32" t="s">
        <v>2418</v>
      </c>
      <c r="L357" s="104">
        <v>42370</v>
      </c>
      <c r="M357" s="104">
        <v>42735</v>
      </c>
    </row>
    <row r="358" spans="1:13">
      <c r="A358" s="77" t="s">
        <v>1468</v>
      </c>
      <c r="C358" s="33" t="s">
        <v>339</v>
      </c>
      <c r="D358" s="33" t="s">
        <v>1658</v>
      </c>
      <c r="E358" s="33">
        <v>12500</v>
      </c>
      <c r="F358" s="80">
        <v>0.05</v>
      </c>
      <c r="G358" s="32" t="s">
        <v>1279</v>
      </c>
      <c r="H358" s="32" t="s">
        <v>434</v>
      </c>
      <c r="I358" s="81">
        <v>42367</v>
      </c>
      <c r="J358" s="32" t="s">
        <v>2419</v>
      </c>
      <c r="K358" s="32" t="s">
        <v>2420</v>
      </c>
      <c r="L358" s="104">
        <v>42370</v>
      </c>
      <c r="M358" s="104">
        <v>42735</v>
      </c>
    </row>
    <row r="359" spans="1:13">
      <c r="A359" s="77" t="s">
        <v>1468</v>
      </c>
      <c r="C359" s="33" t="s">
        <v>339</v>
      </c>
      <c r="D359" s="33" t="s">
        <v>1659</v>
      </c>
      <c r="E359" s="33">
        <v>5400</v>
      </c>
      <c r="F359" s="80">
        <v>0.05</v>
      </c>
      <c r="G359" s="32" t="s">
        <v>1279</v>
      </c>
      <c r="H359" s="32" t="s">
        <v>435</v>
      </c>
      <c r="I359" s="81">
        <v>42367</v>
      </c>
      <c r="J359" s="32" t="s">
        <v>2421</v>
      </c>
      <c r="K359" s="32" t="s">
        <v>2420</v>
      </c>
      <c r="L359" s="104">
        <v>42370</v>
      </c>
      <c r="M359" s="104">
        <v>42735</v>
      </c>
    </row>
    <row r="360" spans="1:13">
      <c r="A360" s="77" t="s">
        <v>1468</v>
      </c>
      <c r="C360" s="33" t="s">
        <v>339</v>
      </c>
      <c r="D360" s="33" t="s">
        <v>1930</v>
      </c>
      <c r="E360" s="33">
        <v>2835</v>
      </c>
      <c r="F360" s="80">
        <v>0</v>
      </c>
      <c r="G360" s="32" t="s">
        <v>1281</v>
      </c>
      <c r="H360" s="32" t="s">
        <v>434</v>
      </c>
      <c r="I360" s="81">
        <v>42367</v>
      </c>
      <c r="J360" s="32" t="s">
        <v>2419</v>
      </c>
      <c r="K360" s="32" t="s">
        <v>2422</v>
      </c>
      <c r="L360" s="104">
        <v>42370</v>
      </c>
      <c r="M360" s="104">
        <v>42735</v>
      </c>
    </row>
    <row r="361" spans="1:13">
      <c r="A361" s="77" t="s">
        <v>1468</v>
      </c>
      <c r="C361" s="33" t="s">
        <v>339</v>
      </c>
      <c r="D361" s="33" t="s">
        <v>1931</v>
      </c>
      <c r="E361" s="33">
        <v>420</v>
      </c>
      <c r="F361" s="80">
        <v>0</v>
      </c>
      <c r="G361" s="32" t="s">
        <v>1281</v>
      </c>
      <c r="H361" s="32" t="s">
        <v>434</v>
      </c>
      <c r="I361" s="81">
        <v>42367</v>
      </c>
      <c r="J361" s="32" t="s">
        <v>2419</v>
      </c>
      <c r="K361" s="32" t="s">
        <v>2422</v>
      </c>
      <c r="L361" s="104">
        <v>42370</v>
      </c>
      <c r="M361" s="104">
        <v>42735</v>
      </c>
    </row>
    <row r="362" spans="1:13">
      <c r="A362" s="77" t="s">
        <v>1468</v>
      </c>
      <c r="C362" s="33" t="s">
        <v>339</v>
      </c>
      <c r="D362" s="33" t="s">
        <v>1932</v>
      </c>
      <c r="E362" s="33">
        <v>1660</v>
      </c>
      <c r="F362" s="80">
        <v>0</v>
      </c>
      <c r="G362" s="32" t="s">
        <v>1281</v>
      </c>
      <c r="H362" s="32" t="s">
        <v>434</v>
      </c>
      <c r="I362" s="81">
        <v>42367</v>
      </c>
      <c r="J362" s="32" t="s">
        <v>2419</v>
      </c>
      <c r="K362" s="32" t="s">
        <v>2422</v>
      </c>
      <c r="L362" s="104">
        <v>42370</v>
      </c>
      <c r="M362" s="104">
        <v>42735</v>
      </c>
    </row>
    <row r="363" spans="1:13">
      <c r="A363" s="77" t="s">
        <v>1468</v>
      </c>
      <c r="C363" s="33" t="s">
        <v>339</v>
      </c>
      <c r="D363" s="33" t="s">
        <v>1933</v>
      </c>
      <c r="E363" s="33">
        <v>12700</v>
      </c>
      <c r="F363" s="80">
        <v>0.68</v>
      </c>
      <c r="G363" s="32" t="s">
        <v>1282</v>
      </c>
      <c r="H363" s="32" t="s">
        <v>434</v>
      </c>
      <c r="I363" s="81">
        <v>42367</v>
      </c>
      <c r="J363" s="32" t="s">
        <v>2419</v>
      </c>
      <c r="K363" s="32" t="s">
        <v>2423</v>
      </c>
      <c r="L363" s="104">
        <v>42370</v>
      </c>
      <c r="M363" s="104">
        <v>42735</v>
      </c>
    </row>
    <row r="364" spans="1:13">
      <c r="A364" s="77" t="s">
        <v>1403</v>
      </c>
      <c r="C364" s="33" t="s">
        <v>390</v>
      </c>
      <c r="D364" s="33" t="s">
        <v>1658</v>
      </c>
      <c r="E364" s="33">
        <v>21800</v>
      </c>
      <c r="F364" s="80">
        <v>0.05</v>
      </c>
      <c r="G364" s="32" t="s">
        <v>1279</v>
      </c>
      <c r="H364" s="32" t="s">
        <v>434</v>
      </c>
      <c r="I364" s="81">
        <v>42367</v>
      </c>
      <c r="J364" s="32" t="s">
        <v>915</v>
      </c>
      <c r="K364" s="32" t="s">
        <v>2424</v>
      </c>
      <c r="L364" s="105">
        <v>42370</v>
      </c>
      <c r="M364" s="105">
        <v>42735</v>
      </c>
    </row>
    <row r="365" spans="1:13">
      <c r="A365" s="77" t="s">
        <v>1403</v>
      </c>
      <c r="C365" s="33" t="s">
        <v>390</v>
      </c>
      <c r="D365" s="33" t="s">
        <v>1659</v>
      </c>
      <c r="E365" s="33">
        <v>43300</v>
      </c>
      <c r="F365" s="80">
        <v>0.05</v>
      </c>
      <c r="G365" s="32" t="s">
        <v>1279</v>
      </c>
      <c r="H365" s="32" t="s">
        <v>435</v>
      </c>
      <c r="I365" s="81">
        <v>42367</v>
      </c>
      <c r="J365" s="32" t="s">
        <v>916</v>
      </c>
      <c r="K365" s="32" t="s">
        <v>2424</v>
      </c>
      <c r="L365" s="105">
        <v>42370</v>
      </c>
      <c r="M365" s="105">
        <v>42735</v>
      </c>
    </row>
    <row r="366" spans="1:13">
      <c r="A366" s="77" t="s">
        <v>1479</v>
      </c>
      <c r="C366" s="33" t="s">
        <v>282</v>
      </c>
      <c r="D366" s="33" t="s">
        <v>1658</v>
      </c>
      <c r="E366" s="33">
        <v>330100</v>
      </c>
      <c r="F366" s="80">
        <v>0.05</v>
      </c>
      <c r="G366" s="32" t="s">
        <v>1279</v>
      </c>
      <c r="H366" s="32" t="s">
        <v>434</v>
      </c>
      <c r="I366" s="81">
        <v>42367</v>
      </c>
      <c r="J366" s="32" t="s">
        <v>956</v>
      </c>
      <c r="K366" s="32" t="s">
        <v>2425</v>
      </c>
      <c r="L366" s="105">
        <v>42370</v>
      </c>
      <c r="M366" s="105">
        <v>42735</v>
      </c>
    </row>
    <row r="367" spans="1:13">
      <c r="A367" s="77" t="s">
        <v>1479</v>
      </c>
      <c r="C367" s="33" t="s">
        <v>282</v>
      </c>
      <c r="D367" s="33" t="s">
        <v>1659</v>
      </c>
      <c r="E367" s="33">
        <v>194900</v>
      </c>
      <c r="F367" s="80">
        <v>0.05</v>
      </c>
      <c r="G367" s="32" t="s">
        <v>1279</v>
      </c>
      <c r="H367" s="32" t="s">
        <v>435</v>
      </c>
      <c r="I367" s="81">
        <v>42367</v>
      </c>
      <c r="J367" s="32" t="s">
        <v>957</v>
      </c>
      <c r="K367" s="32" t="s">
        <v>2425</v>
      </c>
      <c r="L367" s="105">
        <v>42370</v>
      </c>
      <c r="M367" s="105">
        <v>42735</v>
      </c>
    </row>
    <row r="368" spans="1:13">
      <c r="A368" s="77" t="s">
        <v>1479</v>
      </c>
      <c r="C368" s="33" t="s">
        <v>282</v>
      </c>
      <c r="D368" s="33" t="s">
        <v>1934</v>
      </c>
      <c r="E368" s="33">
        <v>10000</v>
      </c>
      <c r="F368" s="80">
        <v>0.05</v>
      </c>
      <c r="G368" s="32" t="s">
        <v>1280</v>
      </c>
      <c r="H368" s="32" t="s">
        <v>434</v>
      </c>
      <c r="I368" s="81">
        <v>42367</v>
      </c>
      <c r="J368" s="32" t="s">
        <v>956</v>
      </c>
      <c r="K368" s="32" t="s">
        <v>2426</v>
      </c>
      <c r="L368" s="105">
        <v>42370</v>
      </c>
      <c r="M368" s="105">
        <v>42735</v>
      </c>
    </row>
    <row r="369" spans="1:13">
      <c r="A369" s="77" t="s">
        <v>1479</v>
      </c>
      <c r="C369" s="33" t="s">
        <v>282</v>
      </c>
      <c r="D369" s="33" t="s">
        <v>1935</v>
      </c>
      <c r="E369" s="33">
        <v>8400</v>
      </c>
      <c r="F369" s="80">
        <v>0.44</v>
      </c>
      <c r="G369" s="32" t="s">
        <v>1282</v>
      </c>
      <c r="H369" s="32" t="s">
        <v>434</v>
      </c>
      <c r="I369" s="81">
        <v>42367</v>
      </c>
      <c r="J369" s="32" t="s">
        <v>956</v>
      </c>
      <c r="K369" s="32" t="s">
        <v>2427</v>
      </c>
      <c r="L369" s="105">
        <v>42370</v>
      </c>
      <c r="M369" s="105">
        <v>42735</v>
      </c>
    </row>
    <row r="370" spans="1:13">
      <c r="A370" s="77" t="s">
        <v>1479</v>
      </c>
      <c r="C370" s="33" t="s">
        <v>282</v>
      </c>
      <c r="D370" s="33" t="s">
        <v>1936</v>
      </c>
      <c r="E370" s="33">
        <v>11000</v>
      </c>
      <c r="F370" s="80">
        <v>0.5</v>
      </c>
      <c r="G370" s="32" t="s">
        <v>1282</v>
      </c>
      <c r="H370" s="32" t="s">
        <v>434</v>
      </c>
      <c r="I370" s="81">
        <v>42367</v>
      </c>
      <c r="J370" s="32" t="s">
        <v>956</v>
      </c>
      <c r="K370" s="32" t="s">
        <v>2427</v>
      </c>
      <c r="L370" s="105">
        <v>42370</v>
      </c>
      <c r="M370" s="105">
        <v>42735</v>
      </c>
    </row>
    <row r="371" spans="1:13">
      <c r="A371" s="77" t="s">
        <v>1482</v>
      </c>
      <c r="C371" s="33" t="s">
        <v>285</v>
      </c>
      <c r="D371" s="33" t="s">
        <v>1658</v>
      </c>
      <c r="E371" s="33">
        <v>750200</v>
      </c>
      <c r="F371" s="80">
        <v>0.05</v>
      </c>
      <c r="G371" s="32" t="s">
        <v>1279</v>
      </c>
      <c r="H371" s="32" t="s">
        <v>434</v>
      </c>
      <c r="I371" s="81">
        <v>42367</v>
      </c>
      <c r="J371" s="32" t="s">
        <v>2428</v>
      </c>
      <c r="K371" s="32" t="s">
        <v>2429</v>
      </c>
      <c r="L371" s="105">
        <v>42370</v>
      </c>
      <c r="M371" s="105">
        <v>42735</v>
      </c>
    </row>
    <row r="372" spans="1:13">
      <c r="A372" s="77" t="s">
        <v>1482</v>
      </c>
      <c r="C372" s="33" t="s">
        <v>285</v>
      </c>
      <c r="D372" s="33" t="s">
        <v>1659</v>
      </c>
      <c r="E372" s="33">
        <v>144600</v>
      </c>
      <c r="F372" s="80">
        <v>0.05</v>
      </c>
      <c r="G372" s="32" t="s">
        <v>1279</v>
      </c>
      <c r="H372" s="32" t="s">
        <v>435</v>
      </c>
      <c r="I372" s="81">
        <v>42367</v>
      </c>
      <c r="J372" s="32" t="s">
        <v>2430</v>
      </c>
      <c r="K372" s="32" t="s">
        <v>2429</v>
      </c>
      <c r="L372" s="105">
        <v>42370</v>
      </c>
      <c r="M372" s="105">
        <v>42735</v>
      </c>
    </row>
    <row r="373" spans="1:13">
      <c r="A373" s="77" t="s">
        <v>1482</v>
      </c>
      <c r="C373" s="33" t="s">
        <v>285</v>
      </c>
      <c r="D373" s="33" t="s">
        <v>1937</v>
      </c>
      <c r="E373" s="33">
        <v>40000</v>
      </c>
      <c r="F373" s="80">
        <v>0.05</v>
      </c>
      <c r="G373" s="32" t="s">
        <v>1280</v>
      </c>
      <c r="H373" s="32" t="s">
        <v>434</v>
      </c>
      <c r="I373" s="81">
        <v>42367</v>
      </c>
      <c r="J373" s="32" t="s">
        <v>2428</v>
      </c>
      <c r="K373" s="32" t="s">
        <v>2431</v>
      </c>
      <c r="L373" s="105">
        <v>42370</v>
      </c>
      <c r="M373" s="105">
        <v>42735</v>
      </c>
    </row>
    <row r="374" spans="1:13">
      <c r="A374" s="77" t="s">
        <v>1482</v>
      </c>
      <c r="C374" s="33" t="s">
        <v>285</v>
      </c>
      <c r="D374" s="33" t="s">
        <v>1938</v>
      </c>
      <c r="E374" s="33">
        <v>15000</v>
      </c>
      <c r="F374" s="80">
        <v>0.05</v>
      </c>
      <c r="G374" s="32" t="s">
        <v>1280</v>
      </c>
      <c r="H374" s="32" t="s">
        <v>434</v>
      </c>
      <c r="I374" s="81">
        <v>42367</v>
      </c>
      <c r="J374" s="32" t="s">
        <v>2428</v>
      </c>
      <c r="K374" s="32" t="s">
        <v>2431</v>
      </c>
      <c r="L374" s="105">
        <v>42370</v>
      </c>
      <c r="M374" s="105">
        <v>42735</v>
      </c>
    </row>
    <row r="375" spans="1:13">
      <c r="A375" s="77" t="s">
        <v>1482</v>
      </c>
      <c r="C375" s="33" t="s">
        <v>285</v>
      </c>
      <c r="D375" s="33" t="s">
        <v>1939</v>
      </c>
      <c r="E375" s="33">
        <v>5000</v>
      </c>
      <c r="F375" s="80">
        <v>0.05</v>
      </c>
      <c r="G375" s="32" t="s">
        <v>1280</v>
      </c>
      <c r="H375" s="32" t="s">
        <v>434</v>
      </c>
      <c r="I375" s="81">
        <v>42367</v>
      </c>
      <c r="J375" s="32" t="s">
        <v>2428</v>
      </c>
      <c r="K375" s="32" t="s">
        <v>2431</v>
      </c>
      <c r="L375" s="105">
        <v>42370</v>
      </c>
      <c r="M375" s="105">
        <v>42735</v>
      </c>
    </row>
    <row r="376" spans="1:13">
      <c r="A376" s="77" t="s">
        <v>1482</v>
      </c>
      <c r="C376" s="33" t="s">
        <v>285</v>
      </c>
      <c r="D376" s="33" t="s">
        <v>1940</v>
      </c>
      <c r="E376" s="33">
        <v>20000</v>
      </c>
      <c r="F376" s="80">
        <v>0.05</v>
      </c>
      <c r="G376" s="32" t="s">
        <v>1280</v>
      </c>
      <c r="H376" s="32" t="s">
        <v>434</v>
      </c>
      <c r="I376" s="81">
        <v>42367</v>
      </c>
      <c r="J376" s="32" t="s">
        <v>2428</v>
      </c>
      <c r="K376" s="32" t="s">
        <v>2431</v>
      </c>
      <c r="L376" s="105">
        <v>42370</v>
      </c>
      <c r="M376" s="105">
        <v>42735</v>
      </c>
    </row>
    <row r="377" spans="1:13">
      <c r="A377" s="77" t="s">
        <v>1482</v>
      </c>
      <c r="C377" s="33" t="s">
        <v>285</v>
      </c>
      <c r="D377" s="33" t="s">
        <v>1941</v>
      </c>
      <c r="E377" s="33">
        <v>10000</v>
      </c>
      <c r="F377" s="80">
        <v>0.05</v>
      </c>
      <c r="G377" s="32" t="s">
        <v>1280</v>
      </c>
      <c r="H377" s="32" t="s">
        <v>434</v>
      </c>
      <c r="I377" s="81">
        <v>42367</v>
      </c>
      <c r="J377" s="32" t="s">
        <v>2428</v>
      </c>
      <c r="K377" s="32" t="s">
        <v>2431</v>
      </c>
      <c r="L377" s="105">
        <v>42370</v>
      </c>
      <c r="M377" s="105">
        <v>42735</v>
      </c>
    </row>
    <row r="378" spans="1:13">
      <c r="A378" s="77" t="s">
        <v>1482</v>
      </c>
      <c r="C378" s="33" t="s">
        <v>285</v>
      </c>
      <c r="D378" s="33" t="s">
        <v>1942</v>
      </c>
      <c r="E378" s="33">
        <v>10000</v>
      </c>
      <c r="F378" s="80">
        <v>0.05</v>
      </c>
      <c r="G378" s="32" t="s">
        <v>1280</v>
      </c>
      <c r="H378" s="32" t="s">
        <v>434</v>
      </c>
      <c r="I378" s="81">
        <v>42367</v>
      </c>
      <c r="J378" s="32" t="s">
        <v>2428</v>
      </c>
      <c r="K378" s="32" t="s">
        <v>2431</v>
      </c>
      <c r="L378" s="105">
        <v>42370</v>
      </c>
      <c r="M378" s="105">
        <v>42735</v>
      </c>
    </row>
    <row r="379" spans="1:13">
      <c r="A379" s="77" t="s">
        <v>1482</v>
      </c>
      <c r="C379" s="33" t="s">
        <v>285</v>
      </c>
      <c r="D379" s="33" t="s">
        <v>1943</v>
      </c>
      <c r="E379" s="33">
        <v>10000</v>
      </c>
      <c r="F379" s="80">
        <v>0.05</v>
      </c>
      <c r="G379" s="32" t="s">
        <v>1280</v>
      </c>
      <c r="H379" s="32" t="s">
        <v>434</v>
      </c>
      <c r="I379" s="81">
        <v>42367</v>
      </c>
      <c r="J379" s="32" t="s">
        <v>2428</v>
      </c>
      <c r="K379" s="32" t="s">
        <v>2431</v>
      </c>
      <c r="L379" s="105">
        <v>42370</v>
      </c>
      <c r="M379" s="105">
        <v>42735</v>
      </c>
    </row>
    <row r="380" spans="1:13">
      <c r="A380" s="77" t="s">
        <v>1482</v>
      </c>
      <c r="C380" s="33" t="s">
        <v>285</v>
      </c>
      <c r="D380" s="33" t="s">
        <v>1944</v>
      </c>
      <c r="E380" s="33">
        <v>20000</v>
      </c>
      <c r="F380" s="80">
        <v>0.05</v>
      </c>
      <c r="G380" s="32" t="s">
        <v>1280</v>
      </c>
      <c r="H380" s="32" t="s">
        <v>434</v>
      </c>
      <c r="I380" s="81">
        <v>42367</v>
      </c>
      <c r="J380" s="32" t="s">
        <v>2428</v>
      </c>
      <c r="K380" s="32" t="s">
        <v>2431</v>
      </c>
      <c r="L380" s="105">
        <v>42370</v>
      </c>
      <c r="M380" s="105">
        <v>42735</v>
      </c>
    </row>
    <row r="381" spans="1:13">
      <c r="A381" s="77" t="s">
        <v>1482</v>
      </c>
      <c r="C381" s="33" t="s">
        <v>285</v>
      </c>
      <c r="D381" s="33" t="s">
        <v>1945</v>
      </c>
      <c r="E381" s="33">
        <v>40000</v>
      </c>
      <c r="F381" s="80">
        <v>0.05</v>
      </c>
      <c r="G381" s="32" t="s">
        <v>1280</v>
      </c>
      <c r="H381" s="32" t="s">
        <v>434</v>
      </c>
      <c r="I381" s="81">
        <v>42367</v>
      </c>
      <c r="J381" s="32" t="s">
        <v>2428</v>
      </c>
      <c r="K381" s="32" t="s">
        <v>2431</v>
      </c>
      <c r="L381" s="105">
        <v>42370</v>
      </c>
      <c r="M381" s="105">
        <v>42735</v>
      </c>
    </row>
    <row r="382" spans="1:13">
      <c r="A382" s="77" t="s">
        <v>1482</v>
      </c>
      <c r="C382" s="33" t="s">
        <v>285</v>
      </c>
      <c r="D382" s="33" t="s">
        <v>1946</v>
      </c>
      <c r="E382" s="33">
        <v>5000</v>
      </c>
      <c r="F382" s="80">
        <v>0.05</v>
      </c>
      <c r="G382" s="32" t="s">
        <v>1280</v>
      </c>
      <c r="H382" s="32" t="s">
        <v>434</v>
      </c>
      <c r="I382" s="81">
        <v>42367</v>
      </c>
      <c r="J382" s="32" t="s">
        <v>2428</v>
      </c>
      <c r="K382" s="32" t="s">
        <v>2431</v>
      </c>
      <c r="L382" s="105">
        <v>42370</v>
      </c>
      <c r="M382" s="105">
        <v>42735</v>
      </c>
    </row>
    <row r="383" spans="1:13">
      <c r="A383" s="77" t="s">
        <v>1482</v>
      </c>
      <c r="C383" s="33" t="s">
        <v>285</v>
      </c>
      <c r="D383" s="33" t="s">
        <v>1947</v>
      </c>
      <c r="E383" s="33">
        <v>10000</v>
      </c>
      <c r="F383" s="80">
        <v>0.05</v>
      </c>
      <c r="G383" s="32" t="s">
        <v>1280</v>
      </c>
      <c r="H383" s="32" t="s">
        <v>434</v>
      </c>
      <c r="I383" s="81">
        <v>42367</v>
      </c>
      <c r="J383" s="32" t="s">
        <v>2428</v>
      </c>
      <c r="K383" s="32" t="s">
        <v>2431</v>
      </c>
      <c r="L383" s="105">
        <v>42370</v>
      </c>
      <c r="M383" s="105">
        <v>42735</v>
      </c>
    </row>
    <row r="384" spans="1:13">
      <c r="A384" s="77" t="s">
        <v>1482</v>
      </c>
      <c r="C384" s="33" t="s">
        <v>285</v>
      </c>
      <c r="D384" s="33" t="s">
        <v>1948</v>
      </c>
      <c r="E384" s="33">
        <v>20000</v>
      </c>
      <c r="F384" s="80">
        <v>0.05</v>
      </c>
      <c r="G384" s="32" t="s">
        <v>1280</v>
      </c>
      <c r="H384" s="32" t="s">
        <v>434</v>
      </c>
      <c r="I384" s="81">
        <v>42367</v>
      </c>
      <c r="J384" s="32" t="s">
        <v>2428</v>
      </c>
      <c r="K384" s="32" t="s">
        <v>2431</v>
      </c>
      <c r="L384" s="105">
        <v>42370</v>
      </c>
      <c r="M384" s="105">
        <v>42735</v>
      </c>
    </row>
    <row r="385" spans="1:13">
      <c r="A385" s="77" t="s">
        <v>1482</v>
      </c>
      <c r="C385" s="33" t="s">
        <v>285</v>
      </c>
      <c r="D385" s="33" t="s">
        <v>1949</v>
      </c>
      <c r="E385" s="33">
        <v>40000</v>
      </c>
      <c r="F385" s="80">
        <v>0.05</v>
      </c>
      <c r="G385" s="32" t="s">
        <v>1280</v>
      </c>
      <c r="H385" s="32" t="s">
        <v>434</v>
      </c>
      <c r="I385" s="81">
        <v>42367</v>
      </c>
      <c r="J385" s="32" t="s">
        <v>2428</v>
      </c>
      <c r="K385" s="32" t="s">
        <v>2431</v>
      </c>
      <c r="L385" s="105">
        <v>42370</v>
      </c>
      <c r="M385" s="105">
        <v>42735</v>
      </c>
    </row>
    <row r="386" spans="1:13">
      <c r="A386" s="77" t="s">
        <v>1482</v>
      </c>
      <c r="C386" s="33" t="s">
        <v>285</v>
      </c>
      <c r="D386" s="33" t="s">
        <v>1950</v>
      </c>
      <c r="E386" s="33">
        <v>560</v>
      </c>
      <c r="F386" s="80">
        <v>0</v>
      </c>
      <c r="G386" s="32" t="s">
        <v>1281</v>
      </c>
      <c r="H386" s="32" t="s">
        <v>434</v>
      </c>
      <c r="I386" s="81">
        <v>42367</v>
      </c>
      <c r="J386" s="32" t="s">
        <v>2428</v>
      </c>
      <c r="K386" s="32" t="s">
        <v>2432</v>
      </c>
      <c r="L386" s="105">
        <v>42370</v>
      </c>
      <c r="M386" s="105">
        <v>42735</v>
      </c>
    </row>
    <row r="387" spans="1:13">
      <c r="A387" s="77" t="s">
        <v>1482</v>
      </c>
      <c r="C387" s="33" t="s">
        <v>285</v>
      </c>
      <c r="D387" s="33" t="s">
        <v>1951</v>
      </c>
      <c r="E387" s="33">
        <v>1120</v>
      </c>
      <c r="F387" s="80">
        <v>0</v>
      </c>
      <c r="G387" s="32" t="s">
        <v>1281</v>
      </c>
      <c r="H387" s="32" t="s">
        <v>434</v>
      </c>
      <c r="I387" s="81">
        <v>42367</v>
      </c>
      <c r="J387" s="32" t="s">
        <v>2428</v>
      </c>
      <c r="K387" s="32" t="s">
        <v>2432</v>
      </c>
      <c r="L387" s="105">
        <v>42370</v>
      </c>
      <c r="M387" s="105">
        <v>42735</v>
      </c>
    </row>
    <row r="388" spans="1:13">
      <c r="A388" s="77" t="s">
        <v>1482</v>
      </c>
      <c r="C388" s="33" t="s">
        <v>285</v>
      </c>
      <c r="D388" s="33" t="s">
        <v>1952</v>
      </c>
      <c r="E388" s="33">
        <v>200</v>
      </c>
      <c r="F388" s="80">
        <v>0</v>
      </c>
      <c r="G388" s="32" t="s">
        <v>1281</v>
      </c>
      <c r="H388" s="32" t="s">
        <v>434</v>
      </c>
      <c r="I388" s="81">
        <v>42367</v>
      </c>
      <c r="J388" s="32" t="s">
        <v>2428</v>
      </c>
      <c r="K388" s="32" t="s">
        <v>2432</v>
      </c>
      <c r="L388" s="105">
        <v>42370</v>
      </c>
      <c r="M388" s="105">
        <v>42735</v>
      </c>
    </row>
    <row r="389" spans="1:13">
      <c r="A389" s="77" t="s">
        <v>1482</v>
      </c>
      <c r="C389" s="33" t="s">
        <v>285</v>
      </c>
      <c r="D389" s="33" t="s">
        <v>1953</v>
      </c>
      <c r="E389" s="33">
        <v>840</v>
      </c>
      <c r="F389" s="80">
        <v>0</v>
      </c>
      <c r="G389" s="32" t="s">
        <v>1281</v>
      </c>
      <c r="H389" s="32" t="s">
        <v>434</v>
      </c>
      <c r="I389" s="81">
        <v>42367</v>
      </c>
      <c r="J389" s="32" t="s">
        <v>2428</v>
      </c>
      <c r="K389" s="32" t="s">
        <v>2432</v>
      </c>
      <c r="L389" s="105">
        <v>42370</v>
      </c>
      <c r="M389" s="105">
        <v>42735</v>
      </c>
    </row>
    <row r="390" spans="1:13">
      <c r="A390" s="77" t="s">
        <v>1482</v>
      </c>
      <c r="C390" s="33" t="s">
        <v>285</v>
      </c>
      <c r="D390" s="33" t="s">
        <v>1954</v>
      </c>
      <c r="E390" s="33">
        <v>1120</v>
      </c>
      <c r="F390" s="80">
        <v>0</v>
      </c>
      <c r="G390" s="32" t="s">
        <v>1281</v>
      </c>
      <c r="H390" s="32" t="s">
        <v>434</v>
      </c>
      <c r="I390" s="81">
        <v>42367</v>
      </c>
      <c r="J390" s="32" t="s">
        <v>2428</v>
      </c>
      <c r="K390" s="32" t="s">
        <v>2432</v>
      </c>
      <c r="L390" s="105">
        <v>42370</v>
      </c>
      <c r="M390" s="105">
        <v>42735</v>
      </c>
    </row>
    <row r="391" spans="1:13">
      <c r="A391" s="77" t="s">
        <v>1482</v>
      </c>
      <c r="C391" s="33" t="s">
        <v>285</v>
      </c>
      <c r="D391" s="33" t="s">
        <v>1955</v>
      </c>
      <c r="E391" s="33">
        <v>560</v>
      </c>
      <c r="F391" s="80">
        <v>0</v>
      </c>
      <c r="G391" s="32" t="s">
        <v>1281</v>
      </c>
      <c r="H391" s="32" t="s">
        <v>434</v>
      </c>
      <c r="I391" s="81">
        <v>42367</v>
      </c>
      <c r="J391" s="32" t="s">
        <v>2428</v>
      </c>
      <c r="K391" s="32" t="s">
        <v>2432</v>
      </c>
      <c r="L391" s="105">
        <v>42370</v>
      </c>
      <c r="M391" s="105">
        <v>42735</v>
      </c>
    </row>
    <row r="392" spans="1:13">
      <c r="A392" s="77" t="s">
        <v>1482</v>
      </c>
      <c r="C392" s="33" t="s">
        <v>285</v>
      </c>
      <c r="D392" s="33" t="s">
        <v>1956</v>
      </c>
      <c r="E392" s="33">
        <v>1660</v>
      </c>
      <c r="F392" s="80">
        <v>0</v>
      </c>
      <c r="G392" s="32" t="s">
        <v>1281</v>
      </c>
      <c r="H392" s="32" t="s">
        <v>434</v>
      </c>
      <c r="I392" s="81">
        <v>42367</v>
      </c>
      <c r="J392" s="32" t="s">
        <v>2428</v>
      </c>
      <c r="K392" s="32" t="s">
        <v>2432</v>
      </c>
      <c r="L392" s="105">
        <v>42370</v>
      </c>
      <c r="M392" s="105">
        <v>42735</v>
      </c>
    </row>
    <row r="393" spans="1:13">
      <c r="A393" s="77" t="s">
        <v>1482</v>
      </c>
      <c r="C393" s="33" t="s">
        <v>285</v>
      </c>
      <c r="D393" s="33" t="s">
        <v>1957</v>
      </c>
      <c r="E393" s="33">
        <v>420</v>
      </c>
      <c r="F393" s="80">
        <v>0</v>
      </c>
      <c r="G393" s="32" t="s">
        <v>1281</v>
      </c>
      <c r="H393" s="32" t="s">
        <v>434</v>
      </c>
      <c r="I393" s="81">
        <v>42367</v>
      </c>
      <c r="J393" s="32" t="s">
        <v>2428</v>
      </c>
      <c r="K393" s="32" t="s">
        <v>2432</v>
      </c>
      <c r="L393" s="105">
        <v>42370</v>
      </c>
      <c r="M393" s="105">
        <v>42735</v>
      </c>
    </row>
    <row r="394" spans="1:13">
      <c r="A394" s="77" t="s">
        <v>1482</v>
      </c>
      <c r="C394" s="33" t="s">
        <v>285</v>
      </c>
      <c r="D394" s="33" t="s">
        <v>1958</v>
      </c>
      <c r="E394" s="33">
        <v>840</v>
      </c>
      <c r="F394" s="80">
        <v>0</v>
      </c>
      <c r="G394" s="32" t="s">
        <v>1281</v>
      </c>
      <c r="H394" s="32" t="s">
        <v>434</v>
      </c>
      <c r="I394" s="81">
        <v>42367</v>
      </c>
      <c r="J394" s="32" t="s">
        <v>2428</v>
      </c>
      <c r="K394" s="32" t="s">
        <v>2432</v>
      </c>
      <c r="L394" s="105">
        <v>42370</v>
      </c>
      <c r="M394" s="105">
        <v>42735</v>
      </c>
    </row>
    <row r="395" spans="1:13">
      <c r="A395" s="77" t="s">
        <v>1482</v>
      </c>
      <c r="C395" s="33" t="s">
        <v>285</v>
      </c>
      <c r="D395" s="33" t="s">
        <v>1959</v>
      </c>
      <c r="E395" s="33">
        <v>1660</v>
      </c>
      <c r="F395" s="80">
        <v>0</v>
      </c>
      <c r="G395" s="32" t="s">
        <v>1281</v>
      </c>
      <c r="H395" s="32" t="s">
        <v>434</v>
      </c>
      <c r="I395" s="81">
        <v>42367</v>
      </c>
      <c r="J395" s="32" t="s">
        <v>2428</v>
      </c>
      <c r="K395" s="32" t="s">
        <v>2432</v>
      </c>
      <c r="L395" s="105">
        <v>42370</v>
      </c>
      <c r="M395" s="105">
        <v>42735</v>
      </c>
    </row>
    <row r="396" spans="1:13">
      <c r="A396" s="77" t="s">
        <v>1482</v>
      </c>
      <c r="C396" s="33" t="s">
        <v>285</v>
      </c>
      <c r="D396" s="33" t="s">
        <v>1960</v>
      </c>
      <c r="E396" s="33">
        <v>840</v>
      </c>
      <c r="F396" s="80">
        <v>0</v>
      </c>
      <c r="G396" s="32" t="s">
        <v>1281</v>
      </c>
      <c r="H396" s="32" t="s">
        <v>434</v>
      </c>
      <c r="I396" s="81">
        <v>42367</v>
      </c>
      <c r="J396" s="32" t="s">
        <v>2428</v>
      </c>
      <c r="K396" s="32" t="s">
        <v>2432</v>
      </c>
      <c r="L396" s="105">
        <v>42370</v>
      </c>
      <c r="M396" s="105">
        <v>42735</v>
      </c>
    </row>
    <row r="397" spans="1:13">
      <c r="A397" s="77" t="s">
        <v>1482</v>
      </c>
      <c r="C397" s="33" t="s">
        <v>285</v>
      </c>
      <c r="D397" s="33" t="s">
        <v>1961</v>
      </c>
      <c r="E397" s="33">
        <v>1660</v>
      </c>
      <c r="F397" s="80">
        <v>0</v>
      </c>
      <c r="G397" s="32" t="s">
        <v>1281</v>
      </c>
      <c r="H397" s="32" t="s">
        <v>434</v>
      </c>
      <c r="I397" s="81">
        <v>42367</v>
      </c>
      <c r="J397" s="32" t="s">
        <v>2428</v>
      </c>
      <c r="K397" s="32" t="s">
        <v>2432</v>
      </c>
      <c r="L397" s="105">
        <v>42370</v>
      </c>
      <c r="M397" s="105">
        <v>42735</v>
      </c>
    </row>
    <row r="398" spans="1:13">
      <c r="A398" s="77" t="s">
        <v>1482</v>
      </c>
      <c r="C398" s="33" t="s">
        <v>285</v>
      </c>
      <c r="D398" s="33" t="s">
        <v>1962</v>
      </c>
      <c r="E398" s="33">
        <v>3300</v>
      </c>
      <c r="F398" s="80">
        <v>0</v>
      </c>
      <c r="G398" s="32" t="s">
        <v>1281</v>
      </c>
      <c r="H398" s="32" t="s">
        <v>434</v>
      </c>
      <c r="I398" s="81">
        <v>42367</v>
      </c>
      <c r="J398" s="32" t="s">
        <v>2428</v>
      </c>
      <c r="K398" s="32" t="s">
        <v>2432</v>
      </c>
      <c r="L398" s="105">
        <v>42370</v>
      </c>
      <c r="M398" s="105">
        <v>42735</v>
      </c>
    </row>
    <row r="399" spans="1:13">
      <c r="A399" s="77" t="s">
        <v>1482</v>
      </c>
      <c r="C399" s="33" t="s">
        <v>285</v>
      </c>
      <c r="D399" s="33" t="s">
        <v>1963</v>
      </c>
      <c r="E399" s="33">
        <v>134</v>
      </c>
      <c r="F399" s="80">
        <v>0</v>
      </c>
      <c r="G399" s="32" t="s">
        <v>1281</v>
      </c>
      <c r="H399" s="32" t="s">
        <v>434</v>
      </c>
      <c r="I399" s="81">
        <v>42367</v>
      </c>
      <c r="J399" s="32" t="s">
        <v>2428</v>
      </c>
      <c r="K399" s="32" t="s">
        <v>2432</v>
      </c>
      <c r="L399" s="105">
        <v>42370</v>
      </c>
      <c r="M399" s="105">
        <v>42735</v>
      </c>
    </row>
    <row r="400" spans="1:13">
      <c r="A400" s="77" t="s">
        <v>1482</v>
      </c>
      <c r="C400" s="33" t="s">
        <v>285</v>
      </c>
      <c r="D400" s="33" t="s">
        <v>1964</v>
      </c>
      <c r="E400" s="33">
        <v>840</v>
      </c>
      <c r="F400" s="80">
        <v>0</v>
      </c>
      <c r="G400" s="32" t="s">
        <v>1281</v>
      </c>
      <c r="H400" s="32" t="s">
        <v>434</v>
      </c>
      <c r="I400" s="81">
        <v>42367</v>
      </c>
      <c r="J400" s="32" t="s">
        <v>2428</v>
      </c>
      <c r="K400" s="32" t="s">
        <v>2432</v>
      </c>
      <c r="L400" s="105">
        <v>42370</v>
      </c>
      <c r="M400" s="105">
        <v>42735</v>
      </c>
    </row>
    <row r="401" spans="1:13">
      <c r="A401" s="77" t="s">
        <v>1482</v>
      </c>
      <c r="C401" s="33" t="s">
        <v>285</v>
      </c>
      <c r="D401" s="33" t="s">
        <v>1965</v>
      </c>
      <c r="E401" s="33">
        <v>6600</v>
      </c>
      <c r="F401" s="80">
        <v>0</v>
      </c>
      <c r="G401" s="32" t="s">
        <v>1281</v>
      </c>
      <c r="H401" s="32" t="s">
        <v>434</v>
      </c>
      <c r="I401" s="81">
        <v>42367</v>
      </c>
      <c r="J401" s="32" t="s">
        <v>2428</v>
      </c>
      <c r="K401" s="32" t="s">
        <v>2432</v>
      </c>
      <c r="L401" s="105">
        <v>42370</v>
      </c>
      <c r="M401" s="105">
        <v>42735</v>
      </c>
    </row>
    <row r="402" spans="1:13">
      <c r="A402" s="77" t="s">
        <v>1482</v>
      </c>
      <c r="C402" s="33" t="s">
        <v>285</v>
      </c>
      <c r="D402" s="33" t="s">
        <v>1966</v>
      </c>
      <c r="E402" s="33">
        <v>330</v>
      </c>
      <c r="F402" s="80">
        <v>0</v>
      </c>
      <c r="G402" s="32" t="s">
        <v>1281</v>
      </c>
      <c r="H402" s="32" t="s">
        <v>434</v>
      </c>
      <c r="I402" s="81">
        <v>42367</v>
      </c>
      <c r="J402" s="32" t="s">
        <v>2428</v>
      </c>
      <c r="K402" s="32" t="s">
        <v>2432</v>
      </c>
      <c r="L402" s="105">
        <v>42370</v>
      </c>
      <c r="M402" s="105">
        <v>42735</v>
      </c>
    </row>
    <row r="403" spans="1:13">
      <c r="A403" s="77" t="s">
        <v>1482</v>
      </c>
      <c r="C403" s="33" t="s">
        <v>285</v>
      </c>
      <c r="D403" s="33" t="s">
        <v>1967</v>
      </c>
      <c r="E403" s="33">
        <v>330</v>
      </c>
      <c r="F403" s="80">
        <v>0</v>
      </c>
      <c r="G403" s="32" t="s">
        <v>1281</v>
      </c>
      <c r="H403" s="32" t="s">
        <v>434</v>
      </c>
      <c r="I403" s="81">
        <v>42367</v>
      </c>
      <c r="J403" s="32" t="s">
        <v>2428</v>
      </c>
      <c r="K403" s="32" t="s">
        <v>2432</v>
      </c>
      <c r="L403" s="105">
        <v>42370</v>
      </c>
      <c r="M403" s="105">
        <v>42735</v>
      </c>
    </row>
    <row r="404" spans="1:13">
      <c r="A404" s="77" t="s">
        <v>1482</v>
      </c>
      <c r="C404" s="33" t="s">
        <v>285</v>
      </c>
      <c r="D404" s="33" t="s">
        <v>1783</v>
      </c>
      <c r="E404" s="33">
        <v>20000</v>
      </c>
      <c r="F404" s="80">
        <v>0.2</v>
      </c>
      <c r="G404" s="32" t="s">
        <v>1283</v>
      </c>
      <c r="H404" s="32" t="s">
        <v>436</v>
      </c>
      <c r="I404" s="81">
        <v>42367</v>
      </c>
      <c r="J404" s="32" t="s">
        <v>2433</v>
      </c>
      <c r="K404" s="32" t="s">
        <v>2434</v>
      </c>
      <c r="L404" s="105">
        <v>42370</v>
      </c>
      <c r="M404" s="105">
        <v>42735</v>
      </c>
    </row>
    <row r="405" spans="1:13">
      <c r="A405" s="77" t="s">
        <v>1482</v>
      </c>
      <c r="C405" s="33" t="s">
        <v>285</v>
      </c>
      <c r="D405" s="33" t="s">
        <v>1968</v>
      </c>
      <c r="E405" s="33">
        <v>3600</v>
      </c>
      <c r="F405" s="80">
        <v>0.11</v>
      </c>
      <c r="G405" s="32" t="s">
        <v>1287</v>
      </c>
      <c r="H405" s="32" t="s">
        <v>437</v>
      </c>
      <c r="I405" s="81">
        <v>42367</v>
      </c>
      <c r="J405" s="32" t="s">
        <v>2435</v>
      </c>
      <c r="K405" s="32" t="s">
        <v>2436</v>
      </c>
      <c r="L405" s="105">
        <v>42370</v>
      </c>
      <c r="M405" s="105">
        <v>42735</v>
      </c>
    </row>
    <row r="406" spans="1:13">
      <c r="A406" s="77" t="s">
        <v>1483</v>
      </c>
      <c r="C406" s="33" t="s">
        <v>412</v>
      </c>
      <c r="D406" s="33" t="s">
        <v>1658</v>
      </c>
      <c r="E406" s="33">
        <v>36900</v>
      </c>
      <c r="F406" s="80">
        <v>0.05</v>
      </c>
      <c r="G406" s="32" t="s">
        <v>1279</v>
      </c>
      <c r="H406" s="32" t="s">
        <v>434</v>
      </c>
      <c r="I406" s="81">
        <v>42367</v>
      </c>
      <c r="J406" s="32" t="s">
        <v>958</v>
      </c>
      <c r="K406" s="32" t="s">
        <v>2437</v>
      </c>
      <c r="L406" s="105">
        <v>42370</v>
      </c>
      <c r="M406" s="105">
        <v>42735</v>
      </c>
    </row>
    <row r="407" spans="1:13">
      <c r="A407" s="77" t="s">
        <v>1483</v>
      </c>
      <c r="C407" s="33" t="s">
        <v>412</v>
      </c>
      <c r="D407" s="33" t="s">
        <v>1659</v>
      </c>
      <c r="E407" s="33">
        <v>18600</v>
      </c>
      <c r="F407" s="80">
        <v>0.05</v>
      </c>
      <c r="G407" s="32" t="s">
        <v>1279</v>
      </c>
      <c r="H407" s="32" t="s">
        <v>435</v>
      </c>
      <c r="I407" s="81">
        <v>42367</v>
      </c>
      <c r="J407" s="32" t="s">
        <v>959</v>
      </c>
      <c r="K407" s="32" t="s">
        <v>2437</v>
      </c>
      <c r="L407" s="105">
        <v>42370</v>
      </c>
      <c r="M407" s="105">
        <v>42735</v>
      </c>
    </row>
    <row r="408" spans="1:13">
      <c r="A408" s="77" t="s">
        <v>1483</v>
      </c>
      <c r="C408" s="33" t="s">
        <v>412</v>
      </c>
      <c r="D408" s="33" t="s">
        <v>1969</v>
      </c>
      <c r="E408" s="33">
        <v>500</v>
      </c>
      <c r="F408" s="80">
        <v>0</v>
      </c>
      <c r="G408" s="32" t="s">
        <v>1281</v>
      </c>
      <c r="H408" s="32" t="s">
        <v>434</v>
      </c>
      <c r="I408" s="81">
        <v>42367</v>
      </c>
      <c r="J408" s="32" t="s">
        <v>958</v>
      </c>
      <c r="K408" s="32" t="s">
        <v>2438</v>
      </c>
      <c r="L408" s="105">
        <v>42370</v>
      </c>
      <c r="M408" s="105">
        <v>42735</v>
      </c>
    </row>
    <row r="409" spans="1:13">
      <c r="A409" s="77" t="s">
        <v>1483</v>
      </c>
      <c r="C409" s="33" t="s">
        <v>412</v>
      </c>
      <c r="D409" s="33" t="s">
        <v>1970</v>
      </c>
      <c r="E409" s="33">
        <v>330</v>
      </c>
      <c r="F409" s="80">
        <v>0</v>
      </c>
      <c r="G409" s="32" t="s">
        <v>1281</v>
      </c>
      <c r="H409" s="32" t="s">
        <v>434</v>
      </c>
      <c r="I409" s="81">
        <v>42367</v>
      </c>
      <c r="J409" s="32" t="s">
        <v>958</v>
      </c>
      <c r="K409" s="32" t="s">
        <v>2438</v>
      </c>
      <c r="L409" s="105">
        <v>42370</v>
      </c>
      <c r="M409" s="105">
        <v>42735</v>
      </c>
    </row>
    <row r="410" spans="1:13">
      <c r="A410" s="77" t="s">
        <v>1485</v>
      </c>
      <c r="C410" s="33" t="s">
        <v>288</v>
      </c>
      <c r="D410" s="33" t="s">
        <v>1658</v>
      </c>
      <c r="E410" s="33">
        <v>100200</v>
      </c>
      <c r="F410" s="80">
        <v>0.05</v>
      </c>
      <c r="G410" s="32" t="s">
        <v>1279</v>
      </c>
      <c r="H410" s="32" t="s">
        <v>434</v>
      </c>
      <c r="I410" s="81">
        <v>42367</v>
      </c>
      <c r="J410" s="32" t="s">
        <v>960</v>
      </c>
      <c r="K410" s="32" t="s">
        <v>2439</v>
      </c>
      <c r="L410" s="105">
        <v>42370</v>
      </c>
      <c r="M410" s="105">
        <v>42735</v>
      </c>
    </row>
    <row r="411" spans="1:13">
      <c r="A411" s="77" t="s">
        <v>1485</v>
      </c>
      <c r="C411" s="33" t="s">
        <v>288</v>
      </c>
      <c r="D411" s="33" t="s">
        <v>1659</v>
      </c>
      <c r="E411" s="33">
        <v>37900</v>
      </c>
      <c r="F411" s="80">
        <v>0.05</v>
      </c>
      <c r="G411" s="32" t="s">
        <v>1279</v>
      </c>
      <c r="H411" s="32" t="s">
        <v>435</v>
      </c>
      <c r="I411" s="81">
        <v>42367</v>
      </c>
      <c r="J411" s="32" t="s">
        <v>961</v>
      </c>
      <c r="K411" s="32" t="s">
        <v>2439</v>
      </c>
      <c r="L411" s="105">
        <v>42370</v>
      </c>
      <c r="M411" s="105">
        <v>42735</v>
      </c>
    </row>
    <row r="412" spans="1:13">
      <c r="A412" s="77" t="s">
        <v>1485</v>
      </c>
      <c r="C412" s="33" t="s">
        <v>288</v>
      </c>
      <c r="D412" s="33" t="s">
        <v>1971</v>
      </c>
      <c r="E412" s="33">
        <v>500</v>
      </c>
      <c r="F412" s="80">
        <v>0</v>
      </c>
      <c r="G412" s="32" t="s">
        <v>1281</v>
      </c>
      <c r="H412" s="32" t="s">
        <v>434</v>
      </c>
      <c r="I412" s="81">
        <v>42367</v>
      </c>
      <c r="J412" s="32" t="s">
        <v>960</v>
      </c>
      <c r="K412" s="32" t="s">
        <v>2440</v>
      </c>
      <c r="L412" s="105">
        <v>42370</v>
      </c>
      <c r="M412" s="105">
        <v>42735</v>
      </c>
    </row>
    <row r="413" spans="1:13">
      <c r="A413" s="77" t="s">
        <v>1485</v>
      </c>
      <c r="C413" s="33" t="s">
        <v>288</v>
      </c>
      <c r="D413" s="33" t="s">
        <v>1972</v>
      </c>
      <c r="E413" s="33">
        <v>13400</v>
      </c>
      <c r="F413" s="80">
        <v>0.53</v>
      </c>
      <c r="G413" s="32" t="s">
        <v>1282</v>
      </c>
      <c r="H413" s="32" t="s">
        <v>434</v>
      </c>
      <c r="I413" s="81">
        <v>42367</v>
      </c>
      <c r="J413" s="32" t="s">
        <v>960</v>
      </c>
      <c r="K413" s="32" t="s">
        <v>2441</v>
      </c>
      <c r="L413" s="105">
        <v>42370</v>
      </c>
      <c r="M413" s="105">
        <v>42735</v>
      </c>
    </row>
    <row r="414" spans="1:13">
      <c r="A414" s="77" t="s">
        <v>1497</v>
      </c>
      <c r="C414" s="33" t="s">
        <v>290</v>
      </c>
      <c r="D414" s="33" t="s">
        <v>1658</v>
      </c>
      <c r="E414" s="33">
        <v>2138700</v>
      </c>
      <c r="F414" s="80">
        <v>0.05</v>
      </c>
      <c r="G414" s="32" t="s">
        <v>1279</v>
      </c>
      <c r="H414" s="32" t="s">
        <v>434</v>
      </c>
      <c r="I414" s="81">
        <v>42367</v>
      </c>
      <c r="J414" s="32" t="s">
        <v>970</v>
      </c>
      <c r="K414" s="32" t="s">
        <v>2442</v>
      </c>
      <c r="L414" s="105">
        <v>42370</v>
      </c>
      <c r="M414" s="105">
        <v>42735</v>
      </c>
    </row>
    <row r="415" spans="1:13">
      <c r="A415" s="77" t="s">
        <v>1497</v>
      </c>
      <c r="C415" s="33" t="s">
        <v>290</v>
      </c>
      <c r="D415" s="33" t="s">
        <v>1659</v>
      </c>
      <c r="E415" s="33">
        <v>562500</v>
      </c>
      <c r="F415" s="80">
        <v>0.05</v>
      </c>
      <c r="G415" s="32" t="s">
        <v>1279</v>
      </c>
      <c r="H415" s="32" t="s">
        <v>435</v>
      </c>
      <c r="I415" s="81">
        <v>42367</v>
      </c>
      <c r="J415" s="32" t="s">
        <v>971</v>
      </c>
      <c r="K415" s="32" t="s">
        <v>2442</v>
      </c>
      <c r="L415" s="105">
        <v>42370</v>
      </c>
      <c r="M415" s="105">
        <v>42735</v>
      </c>
    </row>
    <row r="416" spans="1:13">
      <c r="A416" s="77" t="s">
        <v>1497</v>
      </c>
      <c r="C416" s="33" t="s">
        <v>290</v>
      </c>
      <c r="D416" s="33" t="s">
        <v>1973</v>
      </c>
      <c r="E416" s="33">
        <v>5000</v>
      </c>
      <c r="F416" s="80">
        <v>0.05</v>
      </c>
      <c r="G416" s="32" t="s">
        <v>1280</v>
      </c>
      <c r="H416" s="32" t="s">
        <v>434</v>
      </c>
      <c r="I416" s="81">
        <v>42367</v>
      </c>
      <c r="J416" s="32" t="s">
        <v>970</v>
      </c>
      <c r="K416" s="32" t="s">
        <v>2443</v>
      </c>
      <c r="L416" s="105">
        <v>42370</v>
      </c>
      <c r="M416" s="105">
        <v>42735</v>
      </c>
    </row>
    <row r="417" spans="1:13">
      <c r="A417" s="77" t="s">
        <v>1497</v>
      </c>
      <c r="C417" s="33" t="s">
        <v>290</v>
      </c>
      <c r="D417" s="33" t="s">
        <v>1974</v>
      </c>
      <c r="E417" s="33">
        <v>15000</v>
      </c>
      <c r="F417" s="80">
        <v>0.05</v>
      </c>
      <c r="G417" s="32" t="s">
        <v>1280</v>
      </c>
      <c r="H417" s="32" t="s">
        <v>434</v>
      </c>
      <c r="I417" s="81">
        <v>42367</v>
      </c>
      <c r="J417" s="32" t="s">
        <v>970</v>
      </c>
      <c r="K417" s="32" t="s">
        <v>2443</v>
      </c>
      <c r="L417" s="105">
        <v>42370</v>
      </c>
      <c r="M417" s="105">
        <v>42735</v>
      </c>
    </row>
    <row r="418" spans="1:13">
      <c r="A418" s="77" t="s">
        <v>1497</v>
      </c>
      <c r="C418" s="33" t="s">
        <v>290</v>
      </c>
      <c r="D418" s="33" t="s">
        <v>1975</v>
      </c>
      <c r="E418" s="33">
        <v>15000</v>
      </c>
      <c r="F418" s="80">
        <v>0.05</v>
      </c>
      <c r="G418" s="32" t="s">
        <v>1280</v>
      </c>
      <c r="H418" s="32" t="s">
        <v>434</v>
      </c>
      <c r="I418" s="81">
        <v>42367</v>
      </c>
      <c r="J418" s="32" t="s">
        <v>970</v>
      </c>
      <c r="K418" s="32" t="s">
        <v>2443</v>
      </c>
      <c r="L418" s="105">
        <v>42370</v>
      </c>
      <c r="M418" s="105">
        <v>42735</v>
      </c>
    </row>
    <row r="419" spans="1:13">
      <c r="A419" s="77" t="s">
        <v>1497</v>
      </c>
      <c r="C419" s="33" t="s">
        <v>290</v>
      </c>
      <c r="D419" s="33" t="s">
        <v>1976</v>
      </c>
      <c r="E419" s="33">
        <v>400</v>
      </c>
      <c r="F419" s="80">
        <v>0</v>
      </c>
      <c r="G419" s="32" t="s">
        <v>1281</v>
      </c>
      <c r="H419" s="32" t="s">
        <v>434</v>
      </c>
      <c r="I419" s="81">
        <v>42367</v>
      </c>
      <c r="J419" s="32" t="s">
        <v>970</v>
      </c>
      <c r="K419" s="32" t="s">
        <v>2444</v>
      </c>
      <c r="L419" s="105">
        <v>42370</v>
      </c>
      <c r="M419" s="105">
        <v>42735</v>
      </c>
    </row>
    <row r="420" spans="1:13">
      <c r="A420" s="77" t="s">
        <v>1497</v>
      </c>
      <c r="C420" s="33" t="s">
        <v>290</v>
      </c>
      <c r="D420" s="33" t="s">
        <v>1977</v>
      </c>
      <c r="E420" s="33">
        <v>420</v>
      </c>
      <c r="F420" s="80">
        <v>0</v>
      </c>
      <c r="G420" s="32" t="s">
        <v>1281</v>
      </c>
      <c r="H420" s="32" t="s">
        <v>434</v>
      </c>
      <c r="I420" s="81">
        <v>42367</v>
      </c>
      <c r="J420" s="32" t="s">
        <v>970</v>
      </c>
      <c r="K420" s="32" t="s">
        <v>2444</v>
      </c>
      <c r="L420" s="105">
        <v>42370</v>
      </c>
      <c r="M420" s="105">
        <v>42735</v>
      </c>
    </row>
    <row r="421" spans="1:13">
      <c r="A421" s="77" t="s">
        <v>1497</v>
      </c>
      <c r="C421" s="33" t="s">
        <v>290</v>
      </c>
      <c r="D421" s="33" t="s">
        <v>1978</v>
      </c>
      <c r="E421" s="33">
        <v>1660</v>
      </c>
      <c r="F421" s="80">
        <v>0</v>
      </c>
      <c r="G421" s="32" t="s">
        <v>1281</v>
      </c>
      <c r="H421" s="32" t="s">
        <v>434</v>
      </c>
      <c r="I421" s="81">
        <v>42367</v>
      </c>
      <c r="J421" s="32" t="s">
        <v>970</v>
      </c>
      <c r="K421" s="32" t="s">
        <v>2444</v>
      </c>
      <c r="L421" s="105">
        <v>42370</v>
      </c>
      <c r="M421" s="105">
        <v>42735</v>
      </c>
    </row>
    <row r="422" spans="1:13">
      <c r="A422" s="77" t="s">
        <v>1497</v>
      </c>
      <c r="C422" s="33" t="s">
        <v>290</v>
      </c>
      <c r="D422" s="33" t="s">
        <v>1979</v>
      </c>
      <c r="E422" s="33">
        <v>840</v>
      </c>
      <c r="F422" s="80">
        <v>0</v>
      </c>
      <c r="G422" s="32" t="s">
        <v>1281</v>
      </c>
      <c r="H422" s="32" t="s">
        <v>434</v>
      </c>
      <c r="I422" s="81">
        <v>42367</v>
      </c>
      <c r="J422" s="32" t="s">
        <v>970</v>
      </c>
      <c r="K422" s="32" t="s">
        <v>2444</v>
      </c>
      <c r="L422" s="105">
        <v>42370</v>
      </c>
      <c r="M422" s="105">
        <v>42735</v>
      </c>
    </row>
    <row r="423" spans="1:13">
      <c r="A423" s="77" t="s">
        <v>1497</v>
      </c>
      <c r="C423" s="33" t="s">
        <v>290</v>
      </c>
      <c r="D423" s="33" t="s">
        <v>1980</v>
      </c>
      <c r="E423" s="33">
        <v>330</v>
      </c>
      <c r="F423" s="80">
        <v>0</v>
      </c>
      <c r="G423" s="32" t="s">
        <v>1281</v>
      </c>
      <c r="H423" s="32" t="s">
        <v>434</v>
      </c>
      <c r="I423" s="81">
        <v>42367</v>
      </c>
      <c r="J423" s="32" t="s">
        <v>970</v>
      </c>
      <c r="K423" s="32" t="s">
        <v>2444</v>
      </c>
      <c r="L423" s="105">
        <v>42370</v>
      </c>
      <c r="M423" s="105">
        <v>42735</v>
      </c>
    </row>
    <row r="424" spans="1:13">
      <c r="A424" s="77" t="s">
        <v>1497</v>
      </c>
      <c r="C424" s="33" t="s">
        <v>290</v>
      </c>
      <c r="D424" s="33" t="s">
        <v>1981</v>
      </c>
      <c r="E424" s="33">
        <v>330</v>
      </c>
      <c r="F424" s="80">
        <v>0</v>
      </c>
      <c r="G424" s="32" t="s">
        <v>1281</v>
      </c>
      <c r="H424" s="32" t="s">
        <v>434</v>
      </c>
      <c r="I424" s="81">
        <v>42367</v>
      </c>
      <c r="J424" s="32" t="s">
        <v>970</v>
      </c>
      <c r="K424" s="32" t="s">
        <v>2444</v>
      </c>
      <c r="L424" s="105">
        <v>42370</v>
      </c>
      <c r="M424" s="105">
        <v>42735</v>
      </c>
    </row>
    <row r="425" spans="1:13">
      <c r="A425" s="77" t="s">
        <v>1497</v>
      </c>
      <c r="C425" s="33" t="s">
        <v>290</v>
      </c>
      <c r="D425" s="33" t="s">
        <v>1783</v>
      </c>
      <c r="E425" s="33">
        <v>20000</v>
      </c>
      <c r="F425" s="80">
        <v>0.17</v>
      </c>
      <c r="G425" s="32" t="s">
        <v>1283</v>
      </c>
      <c r="H425" s="32" t="s">
        <v>436</v>
      </c>
      <c r="I425" s="81">
        <v>42367</v>
      </c>
      <c r="J425" s="32" t="s">
        <v>972</v>
      </c>
      <c r="K425" s="32" t="s">
        <v>2445</v>
      </c>
      <c r="L425" s="105">
        <v>42370</v>
      </c>
      <c r="M425" s="105">
        <v>42735</v>
      </c>
    </row>
    <row r="426" spans="1:13">
      <c r="A426" s="77" t="s">
        <v>1497</v>
      </c>
      <c r="C426" s="33" t="s">
        <v>290</v>
      </c>
      <c r="D426" s="33" t="s">
        <v>1982</v>
      </c>
      <c r="E426" s="33">
        <v>3000</v>
      </c>
      <c r="F426" s="80">
        <v>0.13</v>
      </c>
      <c r="G426" s="32" t="s">
        <v>1287</v>
      </c>
      <c r="H426" s="32" t="s">
        <v>437</v>
      </c>
      <c r="I426" s="81">
        <v>42367</v>
      </c>
      <c r="J426" s="32" t="s">
        <v>1143</v>
      </c>
      <c r="K426" s="32" t="s">
        <v>2446</v>
      </c>
      <c r="L426" s="105">
        <v>42370</v>
      </c>
      <c r="M426" s="105">
        <v>42735</v>
      </c>
    </row>
    <row r="427" spans="1:13">
      <c r="A427" s="77" t="s">
        <v>1499</v>
      </c>
      <c r="C427" s="33" t="s">
        <v>294</v>
      </c>
      <c r="D427" s="33" t="s">
        <v>1658</v>
      </c>
      <c r="E427" s="33">
        <v>56100</v>
      </c>
      <c r="F427" s="80">
        <v>0.05</v>
      </c>
      <c r="G427" s="32" t="s">
        <v>1279</v>
      </c>
      <c r="H427" s="32" t="s">
        <v>434</v>
      </c>
      <c r="I427" s="81">
        <v>42367</v>
      </c>
      <c r="J427" s="32" t="s">
        <v>2447</v>
      </c>
      <c r="K427" s="32" t="s">
        <v>2448</v>
      </c>
      <c r="L427" s="105">
        <v>42370</v>
      </c>
      <c r="M427" s="105">
        <v>42735</v>
      </c>
    </row>
    <row r="428" spans="1:13">
      <c r="A428" s="77" t="s">
        <v>1499</v>
      </c>
      <c r="C428" s="33" t="s">
        <v>294</v>
      </c>
      <c r="D428" s="33" t="s">
        <v>1659</v>
      </c>
      <c r="E428" s="33">
        <v>32700</v>
      </c>
      <c r="F428" s="80">
        <v>0.05</v>
      </c>
      <c r="G428" s="32" t="s">
        <v>1279</v>
      </c>
      <c r="H428" s="32" t="s">
        <v>435</v>
      </c>
      <c r="I428" s="81">
        <v>42367</v>
      </c>
      <c r="J428" s="32" t="s">
        <v>2449</v>
      </c>
      <c r="K428" s="32" t="s">
        <v>2448</v>
      </c>
      <c r="L428" s="105">
        <v>42370</v>
      </c>
      <c r="M428" s="105">
        <v>42735</v>
      </c>
    </row>
    <row r="429" spans="1:13">
      <c r="A429" s="77" t="s">
        <v>1499</v>
      </c>
      <c r="C429" s="33" t="s">
        <v>294</v>
      </c>
      <c r="D429" s="33" t="s">
        <v>1983</v>
      </c>
      <c r="E429" s="33">
        <v>420</v>
      </c>
      <c r="F429" s="80">
        <v>0</v>
      </c>
      <c r="G429" s="32" t="s">
        <v>1281</v>
      </c>
      <c r="H429" s="32" t="s">
        <v>434</v>
      </c>
      <c r="I429" s="81">
        <v>42367</v>
      </c>
      <c r="J429" s="32" t="s">
        <v>2447</v>
      </c>
      <c r="K429" s="32" t="s">
        <v>2450</v>
      </c>
      <c r="L429" s="105">
        <v>42370</v>
      </c>
      <c r="M429" s="105">
        <v>42735</v>
      </c>
    </row>
    <row r="430" spans="1:13">
      <c r="A430" s="77" t="s">
        <v>1515</v>
      </c>
      <c r="C430" s="33" t="s">
        <v>296</v>
      </c>
      <c r="D430" s="33" t="s">
        <v>1658</v>
      </c>
      <c r="E430" s="33">
        <v>252400</v>
      </c>
      <c r="F430" s="80">
        <v>0.05</v>
      </c>
      <c r="G430" s="32" t="s">
        <v>1279</v>
      </c>
      <c r="H430" s="32" t="s">
        <v>434</v>
      </c>
      <c r="I430" s="81">
        <v>42367</v>
      </c>
      <c r="J430" s="32" t="s">
        <v>979</v>
      </c>
      <c r="K430" s="32" t="s">
        <v>2451</v>
      </c>
      <c r="L430" s="105">
        <v>42370</v>
      </c>
      <c r="M430" s="105">
        <v>42735</v>
      </c>
    </row>
    <row r="431" spans="1:13">
      <c r="A431" s="77" t="s">
        <v>1515</v>
      </c>
      <c r="C431" s="33" t="s">
        <v>296</v>
      </c>
      <c r="D431" s="33" t="s">
        <v>1659</v>
      </c>
      <c r="E431" s="33">
        <v>73600</v>
      </c>
      <c r="F431" s="80">
        <v>0.05</v>
      </c>
      <c r="G431" s="32" t="s">
        <v>1279</v>
      </c>
      <c r="H431" s="32" t="s">
        <v>435</v>
      </c>
      <c r="I431" s="81">
        <v>42367</v>
      </c>
      <c r="J431" s="32" t="s">
        <v>980</v>
      </c>
      <c r="K431" s="32" t="s">
        <v>2451</v>
      </c>
      <c r="L431" s="105">
        <v>42370</v>
      </c>
      <c r="M431" s="105">
        <v>42735</v>
      </c>
    </row>
    <row r="432" spans="1:13">
      <c r="A432" s="77" t="s">
        <v>1515</v>
      </c>
      <c r="C432" s="33" t="s">
        <v>296</v>
      </c>
      <c r="D432" s="33" t="s">
        <v>1984</v>
      </c>
      <c r="E432" s="33">
        <v>10000</v>
      </c>
      <c r="F432" s="80">
        <v>0.05</v>
      </c>
      <c r="G432" s="32" t="s">
        <v>1280</v>
      </c>
      <c r="H432" s="32" t="s">
        <v>434</v>
      </c>
      <c r="I432" s="81">
        <v>42367</v>
      </c>
      <c r="J432" s="32" t="s">
        <v>979</v>
      </c>
      <c r="K432" s="32" t="s">
        <v>2452</v>
      </c>
      <c r="L432" s="105">
        <v>42370</v>
      </c>
      <c r="M432" s="105">
        <v>42735</v>
      </c>
    </row>
    <row r="433" spans="1:13">
      <c r="A433" s="77" t="s">
        <v>1515</v>
      </c>
      <c r="C433" s="33" t="s">
        <v>296</v>
      </c>
      <c r="D433" s="33" t="s">
        <v>1985</v>
      </c>
      <c r="E433" s="33">
        <v>10000</v>
      </c>
      <c r="F433" s="80">
        <v>0.05</v>
      </c>
      <c r="G433" s="32" t="s">
        <v>1280</v>
      </c>
      <c r="H433" s="32" t="s">
        <v>434</v>
      </c>
      <c r="I433" s="81">
        <v>42367</v>
      </c>
      <c r="J433" s="32" t="s">
        <v>979</v>
      </c>
      <c r="K433" s="32" t="s">
        <v>2452</v>
      </c>
      <c r="L433" s="105">
        <v>42370</v>
      </c>
      <c r="M433" s="105">
        <v>42735</v>
      </c>
    </row>
    <row r="434" spans="1:13">
      <c r="A434" s="77" t="s">
        <v>1515</v>
      </c>
      <c r="C434" s="33" t="s">
        <v>296</v>
      </c>
      <c r="D434" s="33" t="s">
        <v>1986</v>
      </c>
      <c r="E434" s="33">
        <v>5000</v>
      </c>
      <c r="F434" s="80">
        <v>0.05</v>
      </c>
      <c r="G434" s="32" t="s">
        <v>1280</v>
      </c>
      <c r="H434" s="32" t="s">
        <v>434</v>
      </c>
      <c r="I434" s="81">
        <v>42367</v>
      </c>
      <c r="J434" s="32" t="s">
        <v>979</v>
      </c>
      <c r="K434" s="32" t="s">
        <v>2452</v>
      </c>
      <c r="L434" s="105">
        <v>42370</v>
      </c>
      <c r="M434" s="105">
        <v>42735</v>
      </c>
    </row>
    <row r="435" spans="1:13">
      <c r="A435" s="77" t="s">
        <v>1515</v>
      </c>
      <c r="C435" s="33" t="s">
        <v>296</v>
      </c>
      <c r="D435" s="33" t="s">
        <v>1987</v>
      </c>
      <c r="E435" s="33">
        <v>10000</v>
      </c>
      <c r="F435" s="80">
        <v>0.05</v>
      </c>
      <c r="G435" s="32" t="s">
        <v>1280</v>
      </c>
      <c r="H435" s="32" t="s">
        <v>434</v>
      </c>
      <c r="I435" s="81">
        <v>42367</v>
      </c>
      <c r="J435" s="32" t="s">
        <v>979</v>
      </c>
      <c r="K435" s="32" t="s">
        <v>2452</v>
      </c>
      <c r="L435" s="105">
        <v>42370</v>
      </c>
      <c r="M435" s="105">
        <v>42735</v>
      </c>
    </row>
    <row r="436" spans="1:13">
      <c r="A436" s="77" t="s">
        <v>1515</v>
      </c>
      <c r="C436" s="33" t="s">
        <v>296</v>
      </c>
      <c r="D436" s="33" t="s">
        <v>1988</v>
      </c>
      <c r="E436" s="33">
        <v>20000</v>
      </c>
      <c r="F436" s="80">
        <v>0.05</v>
      </c>
      <c r="G436" s="32" t="s">
        <v>1280</v>
      </c>
      <c r="H436" s="32" t="s">
        <v>434</v>
      </c>
      <c r="I436" s="81">
        <v>42367</v>
      </c>
      <c r="J436" s="32" t="s">
        <v>979</v>
      </c>
      <c r="K436" s="32" t="s">
        <v>2452</v>
      </c>
      <c r="L436" s="105">
        <v>42370</v>
      </c>
      <c r="M436" s="105">
        <v>42735</v>
      </c>
    </row>
    <row r="437" spans="1:13">
      <c r="A437" s="77" t="s">
        <v>1515</v>
      </c>
      <c r="C437" s="33" t="s">
        <v>296</v>
      </c>
      <c r="D437" s="33" t="s">
        <v>1989</v>
      </c>
      <c r="E437" s="33">
        <v>15000</v>
      </c>
      <c r="F437" s="80">
        <v>0.05</v>
      </c>
      <c r="G437" s="32" t="s">
        <v>1280</v>
      </c>
      <c r="H437" s="32" t="s">
        <v>434</v>
      </c>
      <c r="I437" s="81">
        <v>42367</v>
      </c>
      <c r="J437" s="32" t="s">
        <v>979</v>
      </c>
      <c r="K437" s="32" t="s">
        <v>2452</v>
      </c>
      <c r="L437" s="105">
        <v>42370</v>
      </c>
      <c r="M437" s="105">
        <v>42735</v>
      </c>
    </row>
    <row r="438" spans="1:13">
      <c r="A438" s="77" t="s">
        <v>1515</v>
      </c>
      <c r="C438" s="33" t="s">
        <v>296</v>
      </c>
      <c r="D438" s="33" t="s">
        <v>1990</v>
      </c>
      <c r="E438" s="33">
        <v>840</v>
      </c>
      <c r="F438" s="80">
        <v>0</v>
      </c>
      <c r="G438" s="32" t="s">
        <v>1281</v>
      </c>
      <c r="H438" s="32" t="s">
        <v>434</v>
      </c>
      <c r="I438" s="81">
        <v>42367</v>
      </c>
      <c r="J438" s="32" t="s">
        <v>979</v>
      </c>
      <c r="K438" s="32" t="s">
        <v>2453</v>
      </c>
      <c r="L438" s="105">
        <v>42370</v>
      </c>
      <c r="M438" s="105">
        <v>42735</v>
      </c>
    </row>
    <row r="439" spans="1:13">
      <c r="A439" s="77" t="s">
        <v>1492</v>
      </c>
      <c r="C439" s="33" t="s">
        <v>1494</v>
      </c>
      <c r="D439" s="33" t="s">
        <v>1658</v>
      </c>
      <c r="E439" s="33">
        <v>37100</v>
      </c>
      <c r="F439" s="80">
        <v>0.05</v>
      </c>
      <c r="G439" s="32" t="s">
        <v>1279</v>
      </c>
      <c r="H439" s="32" t="s">
        <v>434</v>
      </c>
      <c r="I439" s="81">
        <v>42367</v>
      </c>
      <c r="J439" s="32" t="s">
        <v>968</v>
      </c>
      <c r="K439" s="32" t="s">
        <v>2454</v>
      </c>
      <c r="L439" s="105">
        <v>42370</v>
      </c>
      <c r="M439" s="105">
        <v>42735</v>
      </c>
    </row>
    <row r="440" spans="1:13">
      <c r="A440" s="77" t="s">
        <v>1492</v>
      </c>
      <c r="C440" s="33" t="s">
        <v>1494</v>
      </c>
      <c r="D440" s="33" t="s">
        <v>1659</v>
      </c>
      <c r="E440" s="33">
        <v>13000</v>
      </c>
      <c r="F440" s="80">
        <v>0.05</v>
      </c>
      <c r="G440" s="32" t="s">
        <v>1279</v>
      </c>
      <c r="H440" s="32" t="s">
        <v>435</v>
      </c>
      <c r="I440" s="81">
        <v>42367</v>
      </c>
      <c r="J440" s="32" t="s">
        <v>969</v>
      </c>
      <c r="K440" s="32" t="s">
        <v>2454</v>
      </c>
      <c r="L440" s="105">
        <v>42370</v>
      </c>
      <c r="M440" s="105">
        <v>42735</v>
      </c>
    </row>
    <row r="441" spans="1:13">
      <c r="A441" s="77" t="s">
        <v>1492</v>
      </c>
      <c r="C441" s="33" t="s">
        <v>1494</v>
      </c>
      <c r="D441" s="33" t="s">
        <v>1991</v>
      </c>
      <c r="E441" s="33">
        <v>3780</v>
      </c>
      <c r="F441" s="80">
        <v>0</v>
      </c>
      <c r="G441" s="32" t="s">
        <v>1281</v>
      </c>
      <c r="H441" s="32" t="s">
        <v>434</v>
      </c>
      <c r="I441" s="81">
        <v>42367</v>
      </c>
      <c r="J441" s="32" t="s">
        <v>968</v>
      </c>
      <c r="K441" s="32" t="s">
        <v>2455</v>
      </c>
      <c r="L441" s="105">
        <v>42370</v>
      </c>
      <c r="M441" s="105">
        <v>42735</v>
      </c>
    </row>
    <row r="442" spans="1:13">
      <c r="A442" s="77" t="s">
        <v>1492</v>
      </c>
      <c r="C442" s="33" t="s">
        <v>1494</v>
      </c>
      <c r="D442" s="33" t="s">
        <v>1992</v>
      </c>
      <c r="E442" s="33">
        <v>1260</v>
      </c>
      <c r="F442" s="80">
        <v>0</v>
      </c>
      <c r="G442" s="32" t="s">
        <v>1281</v>
      </c>
      <c r="H442" s="32" t="s">
        <v>434</v>
      </c>
      <c r="I442" s="81">
        <v>42367</v>
      </c>
      <c r="J442" s="32" t="s">
        <v>968</v>
      </c>
      <c r="K442" s="32" t="s">
        <v>2455</v>
      </c>
      <c r="L442" s="105">
        <v>42370</v>
      </c>
      <c r="M442" s="105">
        <v>42735</v>
      </c>
    </row>
    <row r="443" spans="1:13">
      <c r="A443" s="77" t="s">
        <v>1492</v>
      </c>
      <c r="C443" s="33" t="s">
        <v>1494</v>
      </c>
      <c r="D443" s="33" t="s">
        <v>1993</v>
      </c>
      <c r="E443" s="33">
        <v>1875</v>
      </c>
      <c r="F443" s="80">
        <v>0</v>
      </c>
      <c r="G443" s="32" t="s">
        <v>1281</v>
      </c>
      <c r="H443" s="32" t="s">
        <v>434</v>
      </c>
      <c r="I443" s="81">
        <v>42367</v>
      </c>
      <c r="J443" s="32" t="s">
        <v>968</v>
      </c>
      <c r="K443" s="32" t="s">
        <v>2455</v>
      </c>
      <c r="L443" s="105">
        <v>42370</v>
      </c>
      <c r="M443" s="105">
        <v>42735</v>
      </c>
    </row>
    <row r="444" spans="1:13">
      <c r="A444" s="77" t="s">
        <v>1492</v>
      </c>
      <c r="C444" s="33" t="s">
        <v>1494</v>
      </c>
      <c r="D444" s="33" t="s">
        <v>1994</v>
      </c>
      <c r="E444" s="33">
        <v>1890</v>
      </c>
      <c r="F444" s="80">
        <v>0</v>
      </c>
      <c r="G444" s="32" t="s">
        <v>1281</v>
      </c>
      <c r="H444" s="32" t="s">
        <v>434</v>
      </c>
      <c r="I444" s="81">
        <v>42367</v>
      </c>
      <c r="J444" s="32" t="s">
        <v>968</v>
      </c>
      <c r="K444" s="32" t="s">
        <v>2455</v>
      </c>
      <c r="L444" s="105">
        <v>42370</v>
      </c>
      <c r="M444" s="105">
        <v>42735</v>
      </c>
    </row>
    <row r="445" spans="1:13">
      <c r="A445" s="77" t="s">
        <v>1492</v>
      </c>
      <c r="C445" s="33" t="s">
        <v>1494</v>
      </c>
      <c r="D445" s="33" t="s">
        <v>1995</v>
      </c>
      <c r="E445" s="33">
        <v>650</v>
      </c>
      <c r="F445" s="80">
        <v>0</v>
      </c>
      <c r="G445" s="32" t="s">
        <v>1281</v>
      </c>
      <c r="H445" s="32" t="s">
        <v>434</v>
      </c>
      <c r="I445" s="81">
        <v>42367</v>
      </c>
      <c r="J445" s="32" t="s">
        <v>968</v>
      </c>
      <c r="K445" s="32" t="s">
        <v>2455</v>
      </c>
      <c r="L445" s="105">
        <v>42370</v>
      </c>
      <c r="M445" s="105">
        <v>42735</v>
      </c>
    </row>
    <row r="446" spans="1:13">
      <c r="A446" s="77" t="s">
        <v>1492</v>
      </c>
      <c r="C446" s="33" t="s">
        <v>1494</v>
      </c>
      <c r="D446" s="33" t="s">
        <v>1996</v>
      </c>
      <c r="E446" s="33">
        <v>1378</v>
      </c>
      <c r="F446" s="80">
        <v>0</v>
      </c>
      <c r="G446" s="32" t="s">
        <v>1281</v>
      </c>
      <c r="H446" s="32" t="s">
        <v>434</v>
      </c>
      <c r="I446" s="81">
        <v>42367</v>
      </c>
      <c r="J446" s="32" t="s">
        <v>968</v>
      </c>
      <c r="K446" s="32" t="s">
        <v>2455</v>
      </c>
      <c r="L446" s="105">
        <v>42370</v>
      </c>
      <c r="M446" s="105">
        <v>42735</v>
      </c>
    </row>
    <row r="447" spans="1:13">
      <c r="A447" s="77" t="s">
        <v>1492</v>
      </c>
      <c r="C447" s="33" t="s">
        <v>1494</v>
      </c>
      <c r="D447" s="33" t="s">
        <v>1997</v>
      </c>
      <c r="E447" s="33">
        <v>1000</v>
      </c>
      <c r="F447" s="80">
        <v>0</v>
      </c>
      <c r="G447" s="32" t="s">
        <v>1281</v>
      </c>
      <c r="H447" s="32" t="s">
        <v>434</v>
      </c>
      <c r="I447" s="81">
        <v>42367</v>
      </c>
      <c r="J447" s="32" t="s">
        <v>968</v>
      </c>
      <c r="K447" s="32" t="s">
        <v>2455</v>
      </c>
      <c r="L447" s="105">
        <v>42370</v>
      </c>
      <c r="M447" s="105">
        <v>42735</v>
      </c>
    </row>
    <row r="448" spans="1:13">
      <c r="A448" s="77" t="s">
        <v>1492</v>
      </c>
      <c r="C448" s="33" t="s">
        <v>1494</v>
      </c>
      <c r="D448" s="33" t="s">
        <v>1998</v>
      </c>
      <c r="E448" s="33">
        <v>1680</v>
      </c>
      <c r="F448" s="80">
        <v>0</v>
      </c>
      <c r="G448" s="32" t="s">
        <v>1281</v>
      </c>
      <c r="H448" s="32" t="s">
        <v>434</v>
      </c>
      <c r="I448" s="81">
        <v>42367</v>
      </c>
      <c r="J448" s="32" t="s">
        <v>968</v>
      </c>
      <c r="K448" s="32" t="s">
        <v>2455</v>
      </c>
      <c r="L448" s="105">
        <v>42370</v>
      </c>
      <c r="M448" s="105">
        <v>42735</v>
      </c>
    </row>
    <row r="449" spans="1:13">
      <c r="A449" s="77" t="s">
        <v>1492</v>
      </c>
      <c r="C449" s="33" t="s">
        <v>1494</v>
      </c>
      <c r="D449" s="33" t="s">
        <v>1999</v>
      </c>
      <c r="E449" s="33">
        <v>420</v>
      </c>
      <c r="F449" s="80">
        <v>0</v>
      </c>
      <c r="G449" s="32" t="s">
        <v>1281</v>
      </c>
      <c r="H449" s="32" t="s">
        <v>434</v>
      </c>
      <c r="I449" s="81">
        <v>42367</v>
      </c>
      <c r="J449" s="32" t="s">
        <v>968</v>
      </c>
      <c r="K449" s="32" t="s">
        <v>2455</v>
      </c>
      <c r="L449" s="105">
        <v>42370</v>
      </c>
      <c r="M449" s="105">
        <v>42735</v>
      </c>
    </row>
    <row r="450" spans="1:13">
      <c r="A450" s="77" t="s">
        <v>1492</v>
      </c>
      <c r="C450" s="33" t="s">
        <v>1494</v>
      </c>
      <c r="D450" s="33" t="s">
        <v>2000</v>
      </c>
      <c r="E450" s="33">
        <v>330</v>
      </c>
      <c r="F450" s="80">
        <v>0</v>
      </c>
      <c r="G450" s="32" t="s">
        <v>1281</v>
      </c>
      <c r="H450" s="32" t="s">
        <v>434</v>
      </c>
      <c r="I450" s="81">
        <v>42367</v>
      </c>
      <c r="J450" s="32" t="s">
        <v>968</v>
      </c>
      <c r="K450" s="32" t="s">
        <v>2455</v>
      </c>
      <c r="L450" s="105">
        <v>42370</v>
      </c>
      <c r="M450" s="105">
        <v>42735</v>
      </c>
    </row>
    <row r="451" spans="1:13">
      <c r="A451" s="77" t="s">
        <v>1317</v>
      </c>
      <c r="C451" s="33" t="s">
        <v>357</v>
      </c>
      <c r="D451" s="33" t="s">
        <v>1658</v>
      </c>
      <c r="E451" s="33">
        <v>82700</v>
      </c>
      <c r="F451" s="80">
        <v>0.05</v>
      </c>
      <c r="G451" s="32" t="s">
        <v>1279</v>
      </c>
      <c r="H451" s="32" t="s">
        <v>434</v>
      </c>
      <c r="I451" s="81">
        <v>42367</v>
      </c>
      <c r="J451" s="32" t="s">
        <v>862</v>
      </c>
      <c r="K451" s="32" t="s">
        <v>2456</v>
      </c>
      <c r="L451" s="105">
        <v>42370</v>
      </c>
      <c r="M451" s="105">
        <v>42735</v>
      </c>
    </row>
    <row r="452" spans="1:13">
      <c r="A452" s="77" t="s">
        <v>1317</v>
      </c>
      <c r="C452" s="33" t="s">
        <v>357</v>
      </c>
      <c r="D452" s="33" t="s">
        <v>1659</v>
      </c>
      <c r="E452" s="33">
        <v>9000</v>
      </c>
      <c r="F452" s="80">
        <v>0.05</v>
      </c>
      <c r="G452" s="32" t="s">
        <v>1279</v>
      </c>
      <c r="H452" s="32" t="s">
        <v>435</v>
      </c>
      <c r="I452" s="81">
        <v>42367</v>
      </c>
      <c r="J452" s="32" t="s">
        <v>863</v>
      </c>
      <c r="K452" s="32" t="s">
        <v>2456</v>
      </c>
      <c r="L452" s="105">
        <v>42370</v>
      </c>
      <c r="M452" s="105">
        <v>42735</v>
      </c>
    </row>
    <row r="453" spans="1:13">
      <c r="A453" s="77" t="s">
        <v>1317</v>
      </c>
      <c r="C453" s="33" t="s">
        <v>357</v>
      </c>
      <c r="D453" s="33" t="s">
        <v>2001</v>
      </c>
      <c r="E453" s="33">
        <v>8000</v>
      </c>
      <c r="F453" s="80">
        <v>0.3</v>
      </c>
      <c r="G453" s="32" t="s">
        <v>1282</v>
      </c>
      <c r="H453" s="32" t="s">
        <v>434</v>
      </c>
      <c r="I453" s="81">
        <v>42367</v>
      </c>
      <c r="J453" s="32" t="s">
        <v>862</v>
      </c>
      <c r="K453" s="32" t="s">
        <v>2457</v>
      </c>
      <c r="L453" s="105">
        <v>42370</v>
      </c>
      <c r="M453" s="105">
        <v>42735</v>
      </c>
    </row>
    <row r="454" spans="1:13">
      <c r="A454" s="77" t="s">
        <v>1318</v>
      </c>
      <c r="C454" s="33" t="s">
        <v>358</v>
      </c>
      <c r="D454" s="33" t="s">
        <v>1658</v>
      </c>
      <c r="E454" s="33">
        <v>373000</v>
      </c>
      <c r="F454" s="80">
        <v>0.05</v>
      </c>
      <c r="G454" s="32" t="s">
        <v>1279</v>
      </c>
      <c r="H454" s="32" t="s">
        <v>434</v>
      </c>
      <c r="I454" s="81">
        <v>42367</v>
      </c>
      <c r="J454" s="32" t="s">
        <v>866</v>
      </c>
      <c r="K454" s="32" t="s">
        <v>2458</v>
      </c>
      <c r="L454" s="105">
        <v>42370</v>
      </c>
      <c r="M454" s="105">
        <v>42735</v>
      </c>
    </row>
    <row r="455" spans="1:13">
      <c r="A455" s="77" t="s">
        <v>1318</v>
      </c>
      <c r="C455" s="33" t="s">
        <v>358</v>
      </c>
      <c r="D455" s="33" t="s">
        <v>1659</v>
      </c>
      <c r="E455" s="33">
        <v>47800</v>
      </c>
      <c r="F455" s="80">
        <v>0.05</v>
      </c>
      <c r="G455" s="32" t="s">
        <v>1279</v>
      </c>
      <c r="H455" s="32" t="s">
        <v>435</v>
      </c>
      <c r="I455" s="81">
        <v>42367</v>
      </c>
      <c r="J455" s="32" t="s">
        <v>867</v>
      </c>
      <c r="K455" s="32" t="s">
        <v>2458</v>
      </c>
      <c r="L455" s="105">
        <v>42370</v>
      </c>
      <c r="M455" s="105">
        <v>42735</v>
      </c>
    </row>
    <row r="456" spans="1:13">
      <c r="A456" s="77" t="s">
        <v>1318</v>
      </c>
      <c r="C456" s="33" t="s">
        <v>358</v>
      </c>
      <c r="D456" s="33" t="s">
        <v>2002</v>
      </c>
      <c r="E456" s="33">
        <v>50000</v>
      </c>
      <c r="F456" s="80">
        <v>0.05</v>
      </c>
      <c r="G456" s="32" t="s">
        <v>1280</v>
      </c>
      <c r="H456" s="32" t="s">
        <v>434</v>
      </c>
      <c r="I456" s="81">
        <v>42367</v>
      </c>
      <c r="J456" s="32" t="s">
        <v>866</v>
      </c>
      <c r="K456" s="32" t="s">
        <v>2459</v>
      </c>
      <c r="L456" s="105">
        <v>42370</v>
      </c>
      <c r="M456" s="105">
        <v>42735</v>
      </c>
    </row>
    <row r="457" spans="1:13">
      <c r="A457" s="77" t="s">
        <v>1318</v>
      </c>
      <c r="C457" s="33" t="s">
        <v>358</v>
      </c>
      <c r="D457" s="33" t="s">
        <v>2003</v>
      </c>
      <c r="E457" s="33">
        <v>10000</v>
      </c>
      <c r="F457" s="80">
        <v>0.05</v>
      </c>
      <c r="G457" s="32" t="s">
        <v>1280</v>
      </c>
      <c r="H457" s="32" t="s">
        <v>434</v>
      </c>
      <c r="I457" s="81">
        <v>42367</v>
      </c>
      <c r="J457" s="32" t="s">
        <v>866</v>
      </c>
      <c r="K457" s="32" t="s">
        <v>2459</v>
      </c>
      <c r="L457" s="105">
        <v>42370</v>
      </c>
      <c r="M457" s="105">
        <v>42735</v>
      </c>
    </row>
    <row r="458" spans="1:13">
      <c r="A458" s="77" t="s">
        <v>1318</v>
      </c>
      <c r="C458" s="33" t="s">
        <v>358</v>
      </c>
      <c r="D458" s="33" t="s">
        <v>2004</v>
      </c>
      <c r="E458" s="33">
        <v>18750</v>
      </c>
      <c r="F458" s="80">
        <v>0.05</v>
      </c>
      <c r="G458" s="32" t="s">
        <v>1280</v>
      </c>
      <c r="H458" s="32" t="s">
        <v>434</v>
      </c>
      <c r="I458" s="81">
        <v>42367</v>
      </c>
      <c r="J458" s="32" t="s">
        <v>866</v>
      </c>
      <c r="K458" s="32" t="s">
        <v>2459</v>
      </c>
      <c r="L458" s="105">
        <v>42370</v>
      </c>
      <c r="M458" s="105">
        <v>42735</v>
      </c>
    </row>
    <row r="459" spans="1:13">
      <c r="A459" s="77" t="s">
        <v>1318</v>
      </c>
      <c r="C459" s="33" t="s">
        <v>358</v>
      </c>
      <c r="D459" s="33" t="s">
        <v>2005</v>
      </c>
      <c r="E459" s="33">
        <v>56250</v>
      </c>
      <c r="F459" s="80">
        <v>0.05</v>
      </c>
      <c r="G459" s="32" t="s">
        <v>1280</v>
      </c>
      <c r="H459" s="32" t="s">
        <v>434</v>
      </c>
      <c r="I459" s="81">
        <v>42367</v>
      </c>
      <c r="J459" s="32" t="s">
        <v>866</v>
      </c>
      <c r="K459" s="32" t="s">
        <v>2459</v>
      </c>
      <c r="L459" s="105">
        <v>42370</v>
      </c>
      <c r="M459" s="105">
        <v>42735</v>
      </c>
    </row>
    <row r="460" spans="1:13">
      <c r="A460" s="77" t="s">
        <v>1318</v>
      </c>
      <c r="C460" s="33" t="s">
        <v>358</v>
      </c>
      <c r="D460" s="33" t="s">
        <v>2006</v>
      </c>
      <c r="E460" s="33">
        <v>1660</v>
      </c>
      <c r="F460" s="80">
        <v>0</v>
      </c>
      <c r="G460" s="32" t="s">
        <v>1281</v>
      </c>
      <c r="H460" s="32" t="s">
        <v>434</v>
      </c>
      <c r="I460" s="81">
        <v>42367</v>
      </c>
      <c r="J460" s="32" t="s">
        <v>866</v>
      </c>
      <c r="K460" s="32" t="s">
        <v>2460</v>
      </c>
      <c r="L460" s="105">
        <v>42370</v>
      </c>
      <c r="M460" s="105">
        <v>42735</v>
      </c>
    </row>
    <row r="461" spans="1:13">
      <c r="A461" s="77" t="s">
        <v>1318</v>
      </c>
      <c r="C461" s="33" t="s">
        <v>358</v>
      </c>
      <c r="D461" s="33" t="s">
        <v>2007</v>
      </c>
      <c r="E461" s="33">
        <v>420</v>
      </c>
      <c r="F461" s="80">
        <v>0</v>
      </c>
      <c r="G461" s="32" t="s">
        <v>1281</v>
      </c>
      <c r="H461" s="32" t="s">
        <v>434</v>
      </c>
      <c r="I461" s="81">
        <v>42367</v>
      </c>
      <c r="J461" s="32" t="s">
        <v>866</v>
      </c>
      <c r="K461" s="32" t="s">
        <v>2460</v>
      </c>
      <c r="L461" s="105">
        <v>42370</v>
      </c>
      <c r="M461" s="105">
        <v>42735</v>
      </c>
    </row>
    <row r="462" spans="1:13">
      <c r="A462" s="77" t="s">
        <v>1318</v>
      </c>
      <c r="C462" s="33" t="s">
        <v>358</v>
      </c>
      <c r="D462" s="33" t="s">
        <v>2008</v>
      </c>
      <c r="E462" s="33">
        <v>1660</v>
      </c>
      <c r="F462" s="80">
        <v>0</v>
      </c>
      <c r="G462" s="32" t="s">
        <v>1281</v>
      </c>
      <c r="H462" s="32" t="s">
        <v>434</v>
      </c>
      <c r="I462" s="81">
        <v>42367</v>
      </c>
      <c r="J462" s="32" t="s">
        <v>866</v>
      </c>
      <c r="K462" s="32" t="s">
        <v>2460</v>
      </c>
      <c r="L462" s="105">
        <v>42370</v>
      </c>
      <c r="M462" s="105">
        <v>42735</v>
      </c>
    </row>
    <row r="463" spans="1:13">
      <c r="A463" s="77" t="s">
        <v>1318</v>
      </c>
      <c r="C463" s="33" t="s">
        <v>358</v>
      </c>
      <c r="D463" s="33" t="s">
        <v>2009</v>
      </c>
      <c r="E463" s="33">
        <v>500</v>
      </c>
      <c r="F463" s="80">
        <v>0</v>
      </c>
      <c r="G463" s="32" t="s">
        <v>1281</v>
      </c>
      <c r="H463" s="32" t="s">
        <v>434</v>
      </c>
      <c r="I463" s="81">
        <v>42367</v>
      </c>
      <c r="J463" s="32" t="s">
        <v>866</v>
      </c>
      <c r="K463" s="32" t="s">
        <v>2460</v>
      </c>
      <c r="L463" s="105">
        <v>42370</v>
      </c>
      <c r="M463" s="105">
        <v>42735</v>
      </c>
    </row>
    <row r="464" spans="1:13">
      <c r="A464" s="77" t="s">
        <v>1318</v>
      </c>
      <c r="C464" s="33" t="s">
        <v>358</v>
      </c>
      <c r="D464" s="33" t="s">
        <v>2010</v>
      </c>
      <c r="E464" s="33">
        <v>8800</v>
      </c>
      <c r="F464" s="80">
        <v>0.62</v>
      </c>
      <c r="G464" s="32" t="s">
        <v>1282</v>
      </c>
      <c r="H464" s="32" t="s">
        <v>434</v>
      </c>
      <c r="I464" s="81">
        <v>42367</v>
      </c>
      <c r="J464" s="32" t="s">
        <v>866</v>
      </c>
      <c r="K464" s="32" t="s">
        <v>2461</v>
      </c>
      <c r="L464" s="105">
        <v>42370</v>
      </c>
      <c r="M464" s="105">
        <v>42735</v>
      </c>
    </row>
    <row r="465" spans="1:13">
      <c r="A465" s="77" t="s">
        <v>1322</v>
      </c>
      <c r="C465" s="33" t="s">
        <v>870</v>
      </c>
      <c r="D465" s="33" t="s">
        <v>1658</v>
      </c>
      <c r="E465" s="33">
        <v>84000</v>
      </c>
      <c r="F465" s="80">
        <v>0.05</v>
      </c>
      <c r="G465" s="32" t="s">
        <v>1279</v>
      </c>
      <c r="H465" s="32" t="s">
        <v>434</v>
      </c>
      <c r="I465" s="81">
        <v>42367</v>
      </c>
      <c r="J465" s="32" t="s">
        <v>871</v>
      </c>
      <c r="K465" s="32" t="s">
        <v>2462</v>
      </c>
      <c r="L465" s="105">
        <v>42370</v>
      </c>
      <c r="M465" s="105">
        <v>42735</v>
      </c>
    </row>
    <row r="466" spans="1:13">
      <c r="A466" s="77" t="s">
        <v>1346</v>
      </c>
      <c r="C466" s="33" t="s">
        <v>363</v>
      </c>
      <c r="D466" s="33" t="s">
        <v>1658</v>
      </c>
      <c r="E466" s="33">
        <v>677700</v>
      </c>
      <c r="F466" s="80">
        <v>0.05</v>
      </c>
      <c r="G466" s="32" t="s">
        <v>1279</v>
      </c>
      <c r="H466" s="32" t="s">
        <v>434</v>
      </c>
      <c r="I466" s="81">
        <v>42367</v>
      </c>
      <c r="J466" s="32" t="s">
        <v>2463</v>
      </c>
      <c r="K466" s="32" t="s">
        <v>2464</v>
      </c>
      <c r="L466" s="105">
        <v>42370</v>
      </c>
      <c r="M466" s="105">
        <v>42735</v>
      </c>
    </row>
    <row r="467" spans="1:13">
      <c r="A467" s="77" t="s">
        <v>1346</v>
      </c>
      <c r="C467" s="33" t="s">
        <v>363</v>
      </c>
      <c r="D467" s="33" t="s">
        <v>1659</v>
      </c>
      <c r="E467" s="33">
        <v>179100</v>
      </c>
      <c r="F467" s="80">
        <v>0.05</v>
      </c>
      <c r="G467" s="32" t="s">
        <v>1279</v>
      </c>
      <c r="H467" s="32" t="s">
        <v>435</v>
      </c>
      <c r="I467" s="81">
        <v>42367</v>
      </c>
      <c r="J467" s="32" t="s">
        <v>2465</v>
      </c>
      <c r="K467" s="32" t="s">
        <v>2464</v>
      </c>
      <c r="L467" s="105">
        <v>42370</v>
      </c>
      <c r="M467" s="105">
        <v>42735</v>
      </c>
    </row>
    <row r="468" spans="1:13">
      <c r="A468" s="77" t="s">
        <v>1346</v>
      </c>
      <c r="C468" s="33" t="s">
        <v>363</v>
      </c>
      <c r="D468" s="33" t="s">
        <v>2011</v>
      </c>
      <c r="E468" s="33">
        <v>15000</v>
      </c>
      <c r="F468" s="80">
        <v>0.05</v>
      </c>
      <c r="G468" s="32" t="s">
        <v>1280</v>
      </c>
      <c r="H468" s="32" t="s">
        <v>434</v>
      </c>
      <c r="I468" s="81">
        <v>42367</v>
      </c>
      <c r="J468" s="32" t="s">
        <v>2463</v>
      </c>
      <c r="K468" s="32" t="s">
        <v>2466</v>
      </c>
      <c r="L468" s="105">
        <v>42370</v>
      </c>
      <c r="M468" s="105">
        <v>42735</v>
      </c>
    </row>
    <row r="469" spans="1:13">
      <c r="A469" s="77" t="s">
        <v>1346</v>
      </c>
      <c r="C469" s="33" t="s">
        <v>363</v>
      </c>
      <c r="D469" s="33" t="s">
        <v>2012</v>
      </c>
      <c r="E469" s="33">
        <v>40000</v>
      </c>
      <c r="F469" s="80">
        <v>0.05</v>
      </c>
      <c r="G469" s="32" t="s">
        <v>1280</v>
      </c>
      <c r="H469" s="32" t="s">
        <v>434</v>
      </c>
      <c r="I469" s="81">
        <v>42367</v>
      </c>
      <c r="J469" s="32" t="s">
        <v>2463</v>
      </c>
      <c r="K469" s="32" t="s">
        <v>2466</v>
      </c>
      <c r="L469" s="105">
        <v>42370</v>
      </c>
      <c r="M469" s="105">
        <v>42735</v>
      </c>
    </row>
    <row r="470" spans="1:13">
      <c r="A470" s="77" t="s">
        <v>1346</v>
      </c>
      <c r="C470" s="33" t="s">
        <v>363</v>
      </c>
      <c r="D470" s="33" t="s">
        <v>2013</v>
      </c>
      <c r="E470" s="33">
        <v>1050</v>
      </c>
      <c r="F470" s="80">
        <v>0</v>
      </c>
      <c r="G470" s="32" t="s">
        <v>1281</v>
      </c>
      <c r="H470" s="32" t="s">
        <v>434</v>
      </c>
      <c r="I470" s="81">
        <v>42367</v>
      </c>
      <c r="J470" s="32" t="s">
        <v>2463</v>
      </c>
      <c r="K470" s="32" t="s">
        <v>2467</v>
      </c>
      <c r="L470" s="105">
        <v>42370</v>
      </c>
      <c r="M470" s="105">
        <v>42735</v>
      </c>
    </row>
    <row r="471" spans="1:13">
      <c r="A471" s="77" t="s">
        <v>1346</v>
      </c>
      <c r="C471" s="33" t="s">
        <v>363</v>
      </c>
      <c r="D471" s="33" t="s">
        <v>2014</v>
      </c>
      <c r="E471" s="33">
        <v>840</v>
      </c>
      <c r="F471" s="80">
        <v>0</v>
      </c>
      <c r="G471" s="32" t="s">
        <v>1281</v>
      </c>
      <c r="H471" s="32" t="s">
        <v>434</v>
      </c>
      <c r="I471" s="81">
        <v>42367</v>
      </c>
      <c r="J471" s="32" t="s">
        <v>2463</v>
      </c>
      <c r="K471" s="32" t="s">
        <v>2467</v>
      </c>
      <c r="L471" s="105">
        <v>42370</v>
      </c>
      <c r="M471" s="105">
        <v>42735</v>
      </c>
    </row>
    <row r="472" spans="1:13">
      <c r="A472" s="77" t="s">
        <v>1346</v>
      </c>
      <c r="C472" s="33" t="s">
        <v>363</v>
      </c>
      <c r="D472" s="33" t="s">
        <v>2015</v>
      </c>
      <c r="E472" s="33">
        <v>840</v>
      </c>
      <c r="F472" s="80">
        <v>0</v>
      </c>
      <c r="G472" s="32" t="s">
        <v>1281</v>
      </c>
      <c r="H472" s="32" t="s">
        <v>434</v>
      </c>
      <c r="I472" s="81">
        <v>42367</v>
      </c>
      <c r="J472" s="32" t="s">
        <v>2463</v>
      </c>
      <c r="K472" s="32" t="s">
        <v>2467</v>
      </c>
      <c r="L472" s="105">
        <v>42370</v>
      </c>
      <c r="M472" s="105">
        <v>42735</v>
      </c>
    </row>
    <row r="473" spans="1:13">
      <c r="A473" s="77" t="s">
        <v>1346</v>
      </c>
      <c r="C473" s="33" t="s">
        <v>363</v>
      </c>
      <c r="D473" s="33" t="s">
        <v>2016</v>
      </c>
      <c r="E473" s="33">
        <v>840</v>
      </c>
      <c r="F473" s="80">
        <v>0</v>
      </c>
      <c r="G473" s="32" t="s">
        <v>1281</v>
      </c>
      <c r="H473" s="32" t="s">
        <v>434</v>
      </c>
      <c r="I473" s="81">
        <v>42367</v>
      </c>
      <c r="J473" s="32" t="s">
        <v>2463</v>
      </c>
      <c r="K473" s="32" t="s">
        <v>2467</v>
      </c>
      <c r="L473" s="105">
        <v>42370</v>
      </c>
      <c r="M473" s="105">
        <v>42735</v>
      </c>
    </row>
    <row r="474" spans="1:13">
      <c r="A474" s="77" t="s">
        <v>1346</v>
      </c>
      <c r="C474" s="33" t="s">
        <v>363</v>
      </c>
      <c r="D474" s="33" t="s">
        <v>2017</v>
      </c>
      <c r="E474" s="33">
        <v>6600</v>
      </c>
      <c r="F474" s="80">
        <v>0</v>
      </c>
      <c r="G474" s="32" t="s">
        <v>1281</v>
      </c>
      <c r="H474" s="32" t="s">
        <v>434</v>
      </c>
      <c r="I474" s="81">
        <v>42367</v>
      </c>
      <c r="J474" s="32" t="s">
        <v>2463</v>
      </c>
      <c r="K474" s="32" t="s">
        <v>2467</v>
      </c>
      <c r="L474" s="105">
        <v>42370</v>
      </c>
      <c r="M474" s="105">
        <v>42735</v>
      </c>
    </row>
    <row r="475" spans="1:13">
      <c r="A475" s="77" t="s">
        <v>1346</v>
      </c>
      <c r="C475" s="33" t="s">
        <v>363</v>
      </c>
      <c r="D475" s="33" t="s">
        <v>2018</v>
      </c>
      <c r="E475" s="33">
        <v>200</v>
      </c>
      <c r="F475" s="80">
        <v>0</v>
      </c>
      <c r="G475" s="32" t="s">
        <v>1281</v>
      </c>
      <c r="H475" s="32" t="s">
        <v>434</v>
      </c>
      <c r="I475" s="81">
        <v>42367</v>
      </c>
      <c r="J475" s="32" t="s">
        <v>2463</v>
      </c>
      <c r="K475" s="32" t="s">
        <v>2467</v>
      </c>
      <c r="L475" s="105">
        <v>42370</v>
      </c>
      <c r="M475" s="105">
        <v>42735</v>
      </c>
    </row>
    <row r="476" spans="1:13">
      <c r="A476" s="77" t="s">
        <v>1346</v>
      </c>
      <c r="C476" s="33" t="s">
        <v>363</v>
      </c>
      <c r="D476" s="33" t="s">
        <v>2019</v>
      </c>
      <c r="E476" s="33">
        <v>420</v>
      </c>
      <c r="F476" s="80">
        <v>0</v>
      </c>
      <c r="G476" s="32" t="s">
        <v>1281</v>
      </c>
      <c r="H476" s="32" t="s">
        <v>434</v>
      </c>
      <c r="I476" s="81">
        <v>42367</v>
      </c>
      <c r="J476" s="32" t="s">
        <v>2463</v>
      </c>
      <c r="K476" s="32" t="s">
        <v>2467</v>
      </c>
      <c r="L476" s="105">
        <v>42370</v>
      </c>
      <c r="M476" s="105">
        <v>42735</v>
      </c>
    </row>
    <row r="477" spans="1:13">
      <c r="A477" s="77" t="s">
        <v>1346</v>
      </c>
      <c r="C477" s="33" t="s">
        <v>363</v>
      </c>
      <c r="D477" s="33" t="s">
        <v>2020</v>
      </c>
      <c r="E477" s="33">
        <v>330</v>
      </c>
      <c r="F477" s="80">
        <v>0</v>
      </c>
      <c r="G477" s="32" t="s">
        <v>1281</v>
      </c>
      <c r="H477" s="32" t="s">
        <v>434</v>
      </c>
      <c r="I477" s="81">
        <v>42367</v>
      </c>
      <c r="J477" s="32" t="s">
        <v>2463</v>
      </c>
      <c r="K477" s="32" t="s">
        <v>2467</v>
      </c>
      <c r="L477" s="105">
        <v>42370</v>
      </c>
      <c r="M477" s="105">
        <v>42735</v>
      </c>
    </row>
    <row r="478" spans="1:13">
      <c r="A478" s="77" t="s">
        <v>1346</v>
      </c>
      <c r="C478" s="33" t="s">
        <v>363</v>
      </c>
      <c r="D478" s="33" t="s">
        <v>2021</v>
      </c>
      <c r="E478" s="33">
        <v>330</v>
      </c>
      <c r="F478" s="80">
        <v>0</v>
      </c>
      <c r="G478" s="32" t="s">
        <v>1281</v>
      </c>
      <c r="H478" s="32" t="s">
        <v>434</v>
      </c>
      <c r="I478" s="81">
        <v>42367</v>
      </c>
      <c r="J478" s="32" t="s">
        <v>2463</v>
      </c>
      <c r="K478" s="32" t="s">
        <v>2467</v>
      </c>
      <c r="L478" s="105">
        <v>42370</v>
      </c>
      <c r="M478" s="105">
        <v>42735</v>
      </c>
    </row>
    <row r="479" spans="1:13">
      <c r="A479" s="77" t="s">
        <v>1346</v>
      </c>
      <c r="C479" s="33" t="s">
        <v>363</v>
      </c>
      <c r="D479" s="33" t="s">
        <v>2022</v>
      </c>
      <c r="E479" s="33">
        <v>500</v>
      </c>
      <c r="F479" s="80">
        <v>0</v>
      </c>
      <c r="G479" s="32" t="s">
        <v>1281</v>
      </c>
      <c r="H479" s="32" t="s">
        <v>434</v>
      </c>
      <c r="I479" s="81">
        <v>42367</v>
      </c>
      <c r="J479" s="32" t="s">
        <v>2463</v>
      </c>
      <c r="K479" s="32" t="s">
        <v>2467</v>
      </c>
      <c r="L479" s="105">
        <v>42370</v>
      </c>
      <c r="M479" s="105">
        <v>42735</v>
      </c>
    </row>
    <row r="480" spans="1:13">
      <c r="A480" s="77" t="s">
        <v>1346</v>
      </c>
      <c r="C480" s="33" t="s">
        <v>363</v>
      </c>
      <c r="D480" s="33" t="s">
        <v>2023</v>
      </c>
      <c r="E480" s="33">
        <v>4800</v>
      </c>
      <c r="F480" s="80">
        <v>0.7</v>
      </c>
      <c r="G480" s="32" t="s">
        <v>1282</v>
      </c>
      <c r="H480" s="32" t="s">
        <v>434</v>
      </c>
      <c r="I480" s="81">
        <v>42367</v>
      </c>
      <c r="J480" s="32" t="s">
        <v>2463</v>
      </c>
      <c r="K480" s="32" t="s">
        <v>2468</v>
      </c>
      <c r="L480" s="105">
        <v>42370</v>
      </c>
      <c r="M480" s="105">
        <v>42735</v>
      </c>
    </row>
    <row r="481" spans="1:13">
      <c r="A481" s="77" t="s">
        <v>1346</v>
      </c>
      <c r="C481" s="33" t="s">
        <v>363</v>
      </c>
      <c r="D481" s="33" t="s">
        <v>2024</v>
      </c>
      <c r="E481" s="33">
        <v>12500</v>
      </c>
      <c r="F481" s="80">
        <v>0.83</v>
      </c>
      <c r="G481" s="32" t="s">
        <v>1282</v>
      </c>
      <c r="H481" s="32" t="s">
        <v>434</v>
      </c>
      <c r="I481" s="81">
        <v>42367</v>
      </c>
      <c r="J481" s="32" t="s">
        <v>2463</v>
      </c>
      <c r="K481" s="32" t="s">
        <v>2468</v>
      </c>
      <c r="L481" s="105">
        <v>42370</v>
      </c>
      <c r="M481" s="105">
        <v>42735</v>
      </c>
    </row>
    <row r="482" spans="1:13">
      <c r="A482" s="77" t="s">
        <v>1346</v>
      </c>
      <c r="C482" s="33" t="s">
        <v>363</v>
      </c>
      <c r="D482" s="33" t="s">
        <v>2025</v>
      </c>
      <c r="E482" s="33">
        <v>7200</v>
      </c>
      <c r="F482" s="80">
        <v>0.6</v>
      </c>
      <c r="G482" s="32" t="s">
        <v>1282</v>
      </c>
      <c r="H482" s="32" t="s">
        <v>434</v>
      </c>
      <c r="I482" s="81">
        <v>42367</v>
      </c>
      <c r="J482" s="32" t="s">
        <v>2463</v>
      </c>
      <c r="K482" s="32" t="s">
        <v>2468</v>
      </c>
      <c r="L482" s="105">
        <v>42370</v>
      </c>
      <c r="M482" s="105">
        <v>42735</v>
      </c>
    </row>
    <row r="483" spans="1:13">
      <c r="A483" s="77" t="s">
        <v>1346</v>
      </c>
      <c r="C483" s="33" t="s">
        <v>363</v>
      </c>
      <c r="D483" s="33" t="s">
        <v>2026</v>
      </c>
      <c r="E483" s="33">
        <v>5700</v>
      </c>
      <c r="F483" s="80">
        <v>0.3</v>
      </c>
      <c r="G483" s="32" t="s">
        <v>1287</v>
      </c>
      <c r="H483" s="32" t="s">
        <v>437</v>
      </c>
      <c r="I483" s="81">
        <v>42367</v>
      </c>
      <c r="J483" s="32" t="s">
        <v>2469</v>
      </c>
      <c r="K483" s="32" t="s">
        <v>2470</v>
      </c>
      <c r="L483" s="105">
        <v>42370</v>
      </c>
      <c r="M483" s="105">
        <v>42735</v>
      </c>
    </row>
    <row r="484" spans="1:13">
      <c r="A484" s="77" t="s">
        <v>1348</v>
      </c>
      <c r="C484" s="33" t="s">
        <v>309</v>
      </c>
      <c r="D484" s="33" t="s">
        <v>1658</v>
      </c>
      <c r="E484" s="33">
        <v>7900</v>
      </c>
      <c r="F484" s="80">
        <v>0.05</v>
      </c>
      <c r="G484" s="32" t="s">
        <v>1279</v>
      </c>
      <c r="H484" s="32" t="s">
        <v>434</v>
      </c>
      <c r="I484" s="81">
        <v>42367</v>
      </c>
      <c r="J484" s="32" t="s">
        <v>880</v>
      </c>
      <c r="K484" s="32" t="s">
        <v>2471</v>
      </c>
      <c r="L484" s="105">
        <v>42370</v>
      </c>
      <c r="M484" s="105">
        <v>42735</v>
      </c>
    </row>
    <row r="485" spans="1:13">
      <c r="A485" s="77" t="s">
        <v>1348</v>
      </c>
      <c r="C485" s="33" t="s">
        <v>309</v>
      </c>
      <c r="D485" s="33" t="s">
        <v>1659</v>
      </c>
      <c r="E485" s="33">
        <v>1100</v>
      </c>
      <c r="F485" s="80">
        <v>0.05</v>
      </c>
      <c r="G485" s="32" t="s">
        <v>1279</v>
      </c>
      <c r="H485" s="32" t="s">
        <v>435</v>
      </c>
      <c r="I485" s="81">
        <v>42367</v>
      </c>
      <c r="J485" s="32" t="s">
        <v>881</v>
      </c>
      <c r="K485" s="32" t="s">
        <v>2471</v>
      </c>
      <c r="L485" s="105">
        <v>42370</v>
      </c>
      <c r="M485" s="105">
        <v>42735</v>
      </c>
    </row>
    <row r="486" spans="1:13">
      <c r="A486" s="77" t="s">
        <v>1352</v>
      </c>
      <c r="C486" s="33" t="s">
        <v>298</v>
      </c>
      <c r="D486" s="33" t="s">
        <v>1658</v>
      </c>
      <c r="E486" s="33">
        <v>140200</v>
      </c>
      <c r="F486" s="80">
        <v>0.05</v>
      </c>
      <c r="G486" s="32" t="s">
        <v>1279</v>
      </c>
      <c r="H486" s="32" t="s">
        <v>434</v>
      </c>
      <c r="I486" s="81">
        <v>42367</v>
      </c>
      <c r="J486" s="32" t="s">
        <v>886</v>
      </c>
      <c r="K486" s="32" t="s">
        <v>2472</v>
      </c>
      <c r="L486" s="105">
        <v>42370</v>
      </c>
      <c r="M486" s="105">
        <v>42735</v>
      </c>
    </row>
    <row r="487" spans="1:13">
      <c r="A487" s="77" t="s">
        <v>1352</v>
      </c>
      <c r="C487" s="33" t="s">
        <v>298</v>
      </c>
      <c r="D487" s="33" t="s">
        <v>1659</v>
      </c>
      <c r="E487" s="33">
        <v>35000</v>
      </c>
      <c r="F487" s="80">
        <v>0.05</v>
      </c>
      <c r="G487" s="32" t="s">
        <v>1279</v>
      </c>
      <c r="H487" s="32" t="s">
        <v>435</v>
      </c>
      <c r="I487" s="81">
        <v>42367</v>
      </c>
      <c r="J487" s="32" t="s">
        <v>887</v>
      </c>
      <c r="K487" s="32" t="s">
        <v>2472</v>
      </c>
      <c r="L487" s="105">
        <v>42370</v>
      </c>
      <c r="M487" s="105">
        <v>42735</v>
      </c>
    </row>
    <row r="488" spans="1:13">
      <c r="A488" s="77" t="s">
        <v>1352</v>
      </c>
      <c r="C488" s="33" t="s">
        <v>298</v>
      </c>
      <c r="D488" s="33" t="s">
        <v>2027</v>
      </c>
      <c r="E488" s="33">
        <v>330</v>
      </c>
      <c r="F488" s="80">
        <v>0</v>
      </c>
      <c r="G488" s="32" t="s">
        <v>1281</v>
      </c>
      <c r="H488" s="32" t="s">
        <v>434</v>
      </c>
      <c r="I488" s="81">
        <v>42367</v>
      </c>
      <c r="J488" s="32" t="s">
        <v>886</v>
      </c>
      <c r="K488" s="32" t="s">
        <v>2473</v>
      </c>
      <c r="L488" s="105">
        <v>42370</v>
      </c>
      <c r="M488" s="105">
        <v>42735</v>
      </c>
    </row>
    <row r="489" spans="1:13">
      <c r="A489" s="77" t="s">
        <v>1352</v>
      </c>
      <c r="C489" s="33" t="s">
        <v>298</v>
      </c>
      <c r="D489" s="33" t="s">
        <v>2028</v>
      </c>
      <c r="E489" s="33">
        <v>330</v>
      </c>
      <c r="F489" s="80">
        <v>0</v>
      </c>
      <c r="G489" s="32" t="s">
        <v>1281</v>
      </c>
      <c r="H489" s="32" t="s">
        <v>434</v>
      </c>
      <c r="I489" s="81">
        <v>42367</v>
      </c>
      <c r="J489" s="32" t="s">
        <v>886</v>
      </c>
      <c r="K489" s="32" t="s">
        <v>2473</v>
      </c>
      <c r="L489" s="105">
        <v>42370</v>
      </c>
      <c r="M489" s="105">
        <v>42735</v>
      </c>
    </row>
    <row r="490" spans="1:13">
      <c r="A490" s="77" t="s">
        <v>1352</v>
      </c>
      <c r="C490" s="33" t="s">
        <v>298</v>
      </c>
      <c r="D490" s="33" t="s">
        <v>2029</v>
      </c>
      <c r="E490" s="33">
        <v>4000</v>
      </c>
      <c r="F490" s="80">
        <v>0.33</v>
      </c>
      <c r="G490" s="32" t="s">
        <v>1283</v>
      </c>
      <c r="H490" s="32" t="s">
        <v>436</v>
      </c>
      <c r="I490" s="81">
        <v>42367</v>
      </c>
      <c r="J490" s="32" t="s">
        <v>2474</v>
      </c>
      <c r="K490" s="32" t="s">
        <v>2475</v>
      </c>
      <c r="L490" s="105">
        <v>42370</v>
      </c>
      <c r="M490" s="105">
        <v>42735</v>
      </c>
    </row>
    <row r="491" spans="1:13">
      <c r="A491" s="77" t="s">
        <v>1382</v>
      </c>
      <c r="C491" s="33" t="s">
        <v>405</v>
      </c>
      <c r="D491" s="33" t="s">
        <v>1658</v>
      </c>
      <c r="E491" s="33">
        <v>1147800</v>
      </c>
      <c r="F491" s="80">
        <v>0.05</v>
      </c>
      <c r="G491" s="32" t="s">
        <v>1279</v>
      </c>
      <c r="H491" s="32" t="s">
        <v>434</v>
      </c>
      <c r="I491" s="81">
        <v>42367</v>
      </c>
      <c r="J491" s="32" t="s">
        <v>894</v>
      </c>
      <c r="K491" s="32" t="s">
        <v>2476</v>
      </c>
      <c r="L491" s="105">
        <v>42370</v>
      </c>
      <c r="M491" s="105">
        <v>42735</v>
      </c>
    </row>
    <row r="492" spans="1:13">
      <c r="A492" s="77" t="s">
        <v>1382</v>
      </c>
      <c r="C492" s="33" t="s">
        <v>405</v>
      </c>
      <c r="D492" s="33" t="s">
        <v>2030</v>
      </c>
      <c r="E492" s="33">
        <v>70000</v>
      </c>
      <c r="F492" s="80">
        <v>0.86</v>
      </c>
      <c r="G492" s="32" t="s">
        <v>1282</v>
      </c>
      <c r="H492" s="32" t="s">
        <v>434</v>
      </c>
      <c r="I492" s="81">
        <v>42367</v>
      </c>
      <c r="J492" s="32" t="s">
        <v>894</v>
      </c>
      <c r="K492" s="32" t="s">
        <v>2477</v>
      </c>
      <c r="L492" s="105">
        <v>42370</v>
      </c>
      <c r="M492" s="105">
        <v>42735</v>
      </c>
    </row>
    <row r="493" spans="1:13">
      <c r="A493" s="77" t="s">
        <v>1382</v>
      </c>
      <c r="C493" s="33" t="s">
        <v>405</v>
      </c>
      <c r="D493" s="33" t="s">
        <v>1803</v>
      </c>
      <c r="E493" s="33">
        <v>20000</v>
      </c>
      <c r="F493" s="80">
        <v>0.05</v>
      </c>
      <c r="G493" s="32" t="s">
        <v>1283</v>
      </c>
      <c r="H493" s="32" t="s">
        <v>436</v>
      </c>
      <c r="I493" s="81">
        <v>42367</v>
      </c>
      <c r="J493" s="32" t="s">
        <v>1144</v>
      </c>
      <c r="K493" s="32" t="s">
        <v>2478</v>
      </c>
      <c r="L493" s="105">
        <v>42370</v>
      </c>
      <c r="M493" s="105">
        <v>42735</v>
      </c>
    </row>
    <row r="494" spans="1:13">
      <c r="A494" s="77" t="s">
        <v>1382</v>
      </c>
      <c r="C494" s="33" t="s">
        <v>405</v>
      </c>
      <c r="D494" s="33" t="s">
        <v>2031</v>
      </c>
      <c r="E494" s="33">
        <v>14800</v>
      </c>
      <c r="F494" s="80">
        <v>0.34</v>
      </c>
      <c r="G494" s="32" t="s">
        <v>1287</v>
      </c>
      <c r="H494" s="32" t="s">
        <v>437</v>
      </c>
      <c r="I494" s="81">
        <v>42367</v>
      </c>
      <c r="J494" s="32" t="s">
        <v>1145</v>
      </c>
      <c r="K494" s="32" t="s">
        <v>2479</v>
      </c>
      <c r="L494" s="105">
        <v>42370</v>
      </c>
      <c r="M494" s="105">
        <v>42735</v>
      </c>
    </row>
    <row r="495" spans="1:13">
      <c r="A495" s="77" t="s">
        <v>1387</v>
      </c>
      <c r="C495" s="33" t="s">
        <v>368</v>
      </c>
      <c r="D495" s="33" t="s">
        <v>1658</v>
      </c>
      <c r="E495" s="33">
        <v>53500</v>
      </c>
      <c r="F495" s="80">
        <v>0.05</v>
      </c>
      <c r="G495" s="32" t="s">
        <v>1279</v>
      </c>
      <c r="H495" s="32" t="s">
        <v>434</v>
      </c>
      <c r="I495" s="81">
        <v>42367</v>
      </c>
      <c r="J495" s="32" t="s">
        <v>895</v>
      </c>
      <c r="K495" s="32" t="s">
        <v>2480</v>
      </c>
      <c r="L495" s="105">
        <v>42370</v>
      </c>
      <c r="M495" s="105">
        <v>42735</v>
      </c>
    </row>
    <row r="496" spans="1:13">
      <c r="A496" s="77" t="s">
        <v>1387</v>
      </c>
      <c r="C496" s="33" t="s">
        <v>368</v>
      </c>
      <c r="D496" s="33" t="s">
        <v>1659</v>
      </c>
      <c r="E496" s="33">
        <v>32900</v>
      </c>
      <c r="F496" s="80">
        <v>0.05</v>
      </c>
      <c r="G496" s="32" t="s">
        <v>1279</v>
      </c>
      <c r="H496" s="32" t="s">
        <v>435</v>
      </c>
      <c r="I496" s="81">
        <v>42367</v>
      </c>
      <c r="J496" s="32" t="s">
        <v>896</v>
      </c>
      <c r="K496" s="32" t="s">
        <v>2480</v>
      </c>
      <c r="L496" s="105">
        <v>42370</v>
      </c>
      <c r="M496" s="105">
        <v>42735</v>
      </c>
    </row>
    <row r="497" spans="1:13">
      <c r="A497" s="77" t="s">
        <v>1387</v>
      </c>
      <c r="C497" s="33" t="s">
        <v>368</v>
      </c>
      <c r="D497" s="33" t="s">
        <v>2032</v>
      </c>
      <c r="E497" s="33">
        <v>5600</v>
      </c>
      <c r="F497" s="80">
        <v>0.3</v>
      </c>
      <c r="G497" s="32" t="s">
        <v>1283</v>
      </c>
      <c r="H497" s="32" t="s">
        <v>436</v>
      </c>
      <c r="I497" s="81">
        <v>42367</v>
      </c>
      <c r="J497" s="32" t="s">
        <v>1146</v>
      </c>
      <c r="K497" s="32" t="s">
        <v>2481</v>
      </c>
      <c r="L497" s="105">
        <v>42370</v>
      </c>
      <c r="M497" s="105">
        <v>42735</v>
      </c>
    </row>
    <row r="498" spans="1:13">
      <c r="A498" s="77" t="s">
        <v>1350</v>
      </c>
      <c r="C498" s="33" t="s">
        <v>364</v>
      </c>
      <c r="D498" s="33" t="s">
        <v>1658</v>
      </c>
      <c r="E498" s="33">
        <v>182700</v>
      </c>
      <c r="F498" s="80">
        <v>0.05</v>
      </c>
      <c r="G498" s="32" t="s">
        <v>1279</v>
      </c>
      <c r="H498" s="32" t="s">
        <v>434</v>
      </c>
      <c r="I498" s="81">
        <v>42367</v>
      </c>
      <c r="J498" s="32" t="s">
        <v>884</v>
      </c>
      <c r="K498" s="32" t="s">
        <v>2482</v>
      </c>
      <c r="L498" s="105">
        <v>42370</v>
      </c>
      <c r="M498" s="105">
        <v>42735</v>
      </c>
    </row>
    <row r="499" spans="1:13">
      <c r="A499" s="77" t="s">
        <v>1350</v>
      </c>
      <c r="C499" s="33" t="s">
        <v>364</v>
      </c>
      <c r="D499" s="33" t="s">
        <v>1659</v>
      </c>
      <c r="E499" s="33">
        <v>36500</v>
      </c>
      <c r="F499" s="80">
        <v>0.05</v>
      </c>
      <c r="G499" s="32" t="s">
        <v>1279</v>
      </c>
      <c r="H499" s="32" t="s">
        <v>435</v>
      </c>
      <c r="I499" s="81">
        <v>42367</v>
      </c>
      <c r="J499" s="32" t="s">
        <v>885</v>
      </c>
      <c r="K499" s="32" t="s">
        <v>2482</v>
      </c>
      <c r="L499" s="105">
        <v>42370</v>
      </c>
      <c r="M499" s="105">
        <v>42735</v>
      </c>
    </row>
    <row r="500" spans="1:13">
      <c r="A500" s="77" t="s">
        <v>1350</v>
      </c>
      <c r="C500" s="33" t="s">
        <v>364</v>
      </c>
      <c r="D500" s="33" t="s">
        <v>2033</v>
      </c>
      <c r="E500" s="33">
        <v>200</v>
      </c>
      <c r="F500" s="80">
        <v>0</v>
      </c>
      <c r="G500" s="32" t="s">
        <v>1281</v>
      </c>
      <c r="H500" s="32" t="s">
        <v>434</v>
      </c>
      <c r="I500" s="81">
        <v>42367</v>
      </c>
      <c r="J500" s="32" t="s">
        <v>884</v>
      </c>
      <c r="K500" s="32" t="s">
        <v>2483</v>
      </c>
      <c r="L500" s="105">
        <v>42370</v>
      </c>
      <c r="M500" s="105">
        <v>42735</v>
      </c>
    </row>
    <row r="501" spans="1:13">
      <c r="A501" s="77" t="s">
        <v>1350</v>
      </c>
      <c r="C501" s="33" t="s">
        <v>364</v>
      </c>
      <c r="D501" s="33" t="s">
        <v>2034</v>
      </c>
      <c r="E501" s="33">
        <v>420</v>
      </c>
      <c r="F501" s="80">
        <v>0</v>
      </c>
      <c r="G501" s="32" t="s">
        <v>1281</v>
      </c>
      <c r="H501" s="32" t="s">
        <v>434</v>
      </c>
      <c r="I501" s="81">
        <v>42367</v>
      </c>
      <c r="J501" s="32" t="s">
        <v>884</v>
      </c>
      <c r="K501" s="32" t="s">
        <v>2483</v>
      </c>
      <c r="L501" s="105">
        <v>42370</v>
      </c>
      <c r="M501" s="105">
        <v>42735</v>
      </c>
    </row>
    <row r="502" spans="1:13">
      <c r="A502" s="77" t="s">
        <v>1350</v>
      </c>
      <c r="C502" s="33" t="s">
        <v>364</v>
      </c>
      <c r="D502" s="33" t="s">
        <v>2035</v>
      </c>
      <c r="E502" s="33">
        <v>330</v>
      </c>
      <c r="F502" s="80">
        <v>0</v>
      </c>
      <c r="G502" s="32" t="s">
        <v>1281</v>
      </c>
      <c r="H502" s="32" t="s">
        <v>434</v>
      </c>
      <c r="I502" s="81">
        <v>42367</v>
      </c>
      <c r="J502" s="32" t="s">
        <v>884</v>
      </c>
      <c r="K502" s="32" t="s">
        <v>2483</v>
      </c>
      <c r="L502" s="105">
        <v>42370</v>
      </c>
      <c r="M502" s="105">
        <v>42735</v>
      </c>
    </row>
    <row r="503" spans="1:13">
      <c r="A503" s="77" t="s">
        <v>1350</v>
      </c>
      <c r="C503" s="33" t="s">
        <v>364</v>
      </c>
      <c r="D503" s="33" t="s">
        <v>2036</v>
      </c>
      <c r="E503" s="33">
        <v>12000</v>
      </c>
      <c r="F503" s="80">
        <v>0.33</v>
      </c>
      <c r="G503" s="32" t="s">
        <v>1282</v>
      </c>
      <c r="H503" s="32" t="s">
        <v>434</v>
      </c>
      <c r="I503" s="81">
        <v>42367</v>
      </c>
      <c r="J503" s="32" t="s">
        <v>884</v>
      </c>
      <c r="K503" s="32" t="s">
        <v>2484</v>
      </c>
      <c r="L503" s="105">
        <v>42370</v>
      </c>
      <c r="M503" s="105">
        <v>42735</v>
      </c>
    </row>
    <row r="504" spans="1:13">
      <c r="A504" s="77" t="s">
        <v>1392</v>
      </c>
      <c r="C504" s="33" t="s">
        <v>370</v>
      </c>
      <c r="D504" s="33" t="s">
        <v>1658</v>
      </c>
      <c r="E504" s="33">
        <v>657600</v>
      </c>
      <c r="F504" s="80">
        <v>0.05</v>
      </c>
      <c r="G504" s="32" t="s">
        <v>1279</v>
      </c>
      <c r="H504" s="32" t="s">
        <v>434</v>
      </c>
      <c r="I504" s="81">
        <v>42367</v>
      </c>
      <c r="J504" s="32" t="s">
        <v>898</v>
      </c>
      <c r="K504" s="32" t="s">
        <v>2485</v>
      </c>
      <c r="L504" s="105">
        <v>42370</v>
      </c>
      <c r="M504" s="105">
        <v>42735</v>
      </c>
    </row>
    <row r="505" spans="1:13">
      <c r="A505" s="77" t="s">
        <v>1392</v>
      </c>
      <c r="C505" s="33" t="s">
        <v>370</v>
      </c>
      <c r="D505" s="33" t="s">
        <v>1659</v>
      </c>
      <c r="E505" s="33">
        <v>290900</v>
      </c>
      <c r="F505" s="80">
        <v>0.05</v>
      </c>
      <c r="G505" s="32" t="s">
        <v>1279</v>
      </c>
      <c r="H505" s="32" t="s">
        <v>435</v>
      </c>
      <c r="I505" s="81">
        <v>42367</v>
      </c>
      <c r="J505" s="32" t="s">
        <v>899</v>
      </c>
      <c r="K505" s="32" t="s">
        <v>2485</v>
      </c>
      <c r="L505" s="105">
        <v>42370</v>
      </c>
      <c r="M505" s="105">
        <v>42735</v>
      </c>
    </row>
    <row r="506" spans="1:13">
      <c r="A506" s="77" t="s">
        <v>1392</v>
      </c>
      <c r="C506" s="33" t="s">
        <v>370</v>
      </c>
      <c r="D506" s="33" t="s">
        <v>2037</v>
      </c>
      <c r="E506" s="33">
        <v>20000</v>
      </c>
      <c r="F506" s="80">
        <v>0.05</v>
      </c>
      <c r="G506" s="32" t="s">
        <v>1280</v>
      </c>
      <c r="H506" s="32" t="s">
        <v>434</v>
      </c>
      <c r="I506" s="81">
        <v>42367</v>
      </c>
      <c r="J506" s="32" t="s">
        <v>898</v>
      </c>
      <c r="K506" s="32" t="s">
        <v>2486</v>
      </c>
      <c r="L506" s="105">
        <v>42370</v>
      </c>
      <c r="M506" s="105">
        <v>42735</v>
      </c>
    </row>
    <row r="507" spans="1:13">
      <c r="A507" s="77" t="s">
        <v>1392</v>
      </c>
      <c r="C507" s="33" t="s">
        <v>370</v>
      </c>
      <c r="D507" s="33" t="s">
        <v>2038</v>
      </c>
      <c r="E507" s="33">
        <v>30000</v>
      </c>
      <c r="F507" s="80">
        <v>0.05</v>
      </c>
      <c r="G507" s="32" t="s">
        <v>1280</v>
      </c>
      <c r="H507" s="32" t="s">
        <v>434</v>
      </c>
      <c r="I507" s="81">
        <v>42367</v>
      </c>
      <c r="J507" s="32" t="s">
        <v>898</v>
      </c>
      <c r="K507" s="32" t="s">
        <v>2486</v>
      </c>
      <c r="L507" s="105">
        <v>42370</v>
      </c>
      <c r="M507" s="105">
        <v>42735</v>
      </c>
    </row>
    <row r="508" spans="1:13">
      <c r="A508" s="77" t="s">
        <v>1392</v>
      </c>
      <c r="C508" s="33" t="s">
        <v>370</v>
      </c>
      <c r="D508" s="33" t="s">
        <v>2039</v>
      </c>
      <c r="E508" s="33">
        <v>20000</v>
      </c>
      <c r="F508" s="80">
        <v>0.05</v>
      </c>
      <c r="G508" s="32" t="s">
        <v>1280</v>
      </c>
      <c r="H508" s="32" t="s">
        <v>434</v>
      </c>
      <c r="I508" s="81">
        <v>42367</v>
      </c>
      <c r="J508" s="32" t="s">
        <v>898</v>
      </c>
      <c r="K508" s="32" t="s">
        <v>2486</v>
      </c>
      <c r="L508" s="105">
        <v>42370</v>
      </c>
      <c r="M508" s="105">
        <v>42735</v>
      </c>
    </row>
    <row r="509" spans="1:13">
      <c r="A509" s="77" t="s">
        <v>1392</v>
      </c>
      <c r="C509" s="33" t="s">
        <v>370</v>
      </c>
      <c r="D509" s="33" t="s">
        <v>2040</v>
      </c>
      <c r="E509" s="33">
        <v>10000</v>
      </c>
      <c r="F509" s="80">
        <v>0.05</v>
      </c>
      <c r="G509" s="32" t="s">
        <v>1280</v>
      </c>
      <c r="H509" s="32" t="s">
        <v>434</v>
      </c>
      <c r="I509" s="81">
        <v>42367</v>
      </c>
      <c r="J509" s="32" t="s">
        <v>898</v>
      </c>
      <c r="K509" s="32" t="s">
        <v>2486</v>
      </c>
      <c r="L509" s="105">
        <v>42370</v>
      </c>
      <c r="M509" s="105">
        <v>42735</v>
      </c>
    </row>
    <row r="510" spans="1:13">
      <c r="A510" s="77" t="s">
        <v>1392</v>
      </c>
      <c r="C510" s="33" t="s">
        <v>370</v>
      </c>
      <c r="D510" s="33" t="s">
        <v>2041</v>
      </c>
      <c r="E510" s="33">
        <v>10000</v>
      </c>
      <c r="F510" s="80">
        <v>0.05</v>
      </c>
      <c r="G510" s="32" t="s">
        <v>1280</v>
      </c>
      <c r="H510" s="32" t="s">
        <v>434</v>
      </c>
      <c r="I510" s="81">
        <v>42367</v>
      </c>
      <c r="J510" s="32" t="s">
        <v>898</v>
      </c>
      <c r="K510" s="32" t="s">
        <v>2486</v>
      </c>
      <c r="L510" s="105">
        <v>42370</v>
      </c>
      <c r="M510" s="105">
        <v>42735</v>
      </c>
    </row>
    <row r="511" spans="1:13">
      <c r="A511" s="77" t="s">
        <v>1392</v>
      </c>
      <c r="C511" s="33" t="s">
        <v>370</v>
      </c>
      <c r="D511" s="33" t="s">
        <v>2042</v>
      </c>
      <c r="E511" s="33">
        <v>20000</v>
      </c>
      <c r="F511" s="80">
        <v>0.05</v>
      </c>
      <c r="G511" s="32" t="s">
        <v>1280</v>
      </c>
      <c r="H511" s="32" t="s">
        <v>434</v>
      </c>
      <c r="I511" s="81">
        <v>42367</v>
      </c>
      <c r="J511" s="32" t="s">
        <v>898</v>
      </c>
      <c r="K511" s="32" t="s">
        <v>2486</v>
      </c>
      <c r="L511" s="105">
        <v>42370</v>
      </c>
      <c r="M511" s="105">
        <v>42735</v>
      </c>
    </row>
    <row r="512" spans="1:13">
      <c r="A512" s="77" t="s">
        <v>1392</v>
      </c>
      <c r="C512" s="33" t="s">
        <v>370</v>
      </c>
      <c r="D512" s="33" t="s">
        <v>2043</v>
      </c>
      <c r="E512" s="33">
        <v>60000</v>
      </c>
      <c r="F512" s="80">
        <v>0.05</v>
      </c>
      <c r="G512" s="32" t="s">
        <v>1280</v>
      </c>
      <c r="H512" s="32" t="s">
        <v>434</v>
      </c>
      <c r="I512" s="81">
        <v>42367</v>
      </c>
      <c r="J512" s="32" t="s">
        <v>898</v>
      </c>
      <c r="K512" s="32" t="s">
        <v>2486</v>
      </c>
      <c r="L512" s="105">
        <v>42370</v>
      </c>
      <c r="M512" s="105">
        <v>42735</v>
      </c>
    </row>
    <row r="513" spans="1:13">
      <c r="A513" s="77" t="s">
        <v>1392</v>
      </c>
      <c r="C513" s="33" t="s">
        <v>370</v>
      </c>
      <c r="D513" s="33" t="s">
        <v>2044</v>
      </c>
      <c r="E513" s="33">
        <v>5000</v>
      </c>
      <c r="F513" s="80">
        <v>0.05</v>
      </c>
      <c r="G513" s="32" t="s">
        <v>1280</v>
      </c>
      <c r="H513" s="32" t="s">
        <v>434</v>
      </c>
      <c r="I513" s="81">
        <v>42367</v>
      </c>
      <c r="J513" s="32" t="s">
        <v>898</v>
      </c>
      <c r="K513" s="32" t="s">
        <v>2486</v>
      </c>
      <c r="L513" s="105">
        <v>42370</v>
      </c>
      <c r="M513" s="105">
        <v>42735</v>
      </c>
    </row>
    <row r="514" spans="1:13">
      <c r="A514" s="77" t="s">
        <v>1392</v>
      </c>
      <c r="C514" s="33" t="s">
        <v>370</v>
      </c>
      <c r="D514" s="33" t="s">
        <v>2045</v>
      </c>
      <c r="E514" s="33">
        <v>5000</v>
      </c>
      <c r="F514" s="80">
        <v>0.05</v>
      </c>
      <c r="G514" s="32" t="s">
        <v>1280</v>
      </c>
      <c r="H514" s="32" t="s">
        <v>434</v>
      </c>
      <c r="I514" s="81">
        <v>42367</v>
      </c>
      <c r="J514" s="32" t="s">
        <v>898</v>
      </c>
      <c r="K514" s="32" t="s">
        <v>2486</v>
      </c>
      <c r="L514" s="105">
        <v>42370</v>
      </c>
      <c r="M514" s="105">
        <v>42735</v>
      </c>
    </row>
    <row r="515" spans="1:13">
      <c r="A515" s="77" t="s">
        <v>1392</v>
      </c>
      <c r="C515" s="33" t="s">
        <v>370</v>
      </c>
      <c r="D515" s="33" t="s">
        <v>2046</v>
      </c>
      <c r="E515" s="33">
        <v>10000</v>
      </c>
      <c r="F515" s="80">
        <v>0.05</v>
      </c>
      <c r="G515" s="32" t="s">
        <v>1280</v>
      </c>
      <c r="H515" s="32" t="s">
        <v>434</v>
      </c>
      <c r="I515" s="81">
        <v>42367</v>
      </c>
      <c r="J515" s="32" t="s">
        <v>898</v>
      </c>
      <c r="K515" s="32" t="s">
        <v>2486</v>
      </c>
      <c r="L515" s="105">
        <v>42370</v>
      </c>
      <c r="M515" s="105">
        <v>42735</v>
      </c>
    </row>
    <row r="516" spans="1:13">
      <c r="A516" s="77" t="s">
        <v>1392</v>
      </c>
      <c r="C516" s="33" t="s">
        <v>370</v>
      </c>
      <c r="D516" s="33" t="s">
        <v>2047</v>
      </c>
      <c r="E516" s="33">
        <v>20000</v>
      </c>
      <c r="F516" s="80">
        <v>0.05</v>
      </c>
      <c r="G516" s="32" t="s">
        <v>1280</v>
      </c>
      <c r="H516" s="32" t="s">
        <v>434</v>
      </c>
      <c r="I516" s="81">
        <v>42367</v>
      </c>
      <c r="J516" s="32" t="s">
        <v>898</v>
      </c>
      <c r="K516" s="32" t="s">
        <v>2486</v>
      </c>
      <c r="L516" s="105">
        <v>42370</v>
      </c>
      <c r="M516" s="105">
        <v>42735</v>
      </c>
    </row>
    <row r="517" spans="1:13">
      <c r="A517" s="77" t="s">
        <v>1392</v>
      </c>
      <c r="C517" s="33" t="s">
        <v>370</v>
      </c>
      <c r="D517" s="33" t="s">
        <v>2048</v>
      </c>
      <c r="E517" s="33">
        <v>40000</v>
      </c>
      <c r="F517" s="80">
        <v>0.05</v>
      </c>
      <c r="G517" s="32" t="s">
        <v>1280</v>
      </c>
      <c r="H517" s="32" t="s">
        <v>434</v>
      </c>
      <c r="I517" s="81">
        <v>42367</v>
      </c>
      <c r="J517" s="32" t="s">
        <v>898</v>
      </c>
      <c r="K517" s="32" t="s">
        <v>2486</v>
      </c>
      <c r="L517" s="105">
        <v>42370</v>
      </c>
      <c r="M517" s="105">
        <v>42735</v>
      </c>
    </row>
    <row r="518" spans="1:13">
      <c r="A518" s="77" t="s">
        <v>1392</v>
      </c>
      <c r="C518" s="33" t="s">
        <v>370</v>
      </c>
      <c r="D518" s="33" t="s">
        <v>2049</v>
      </c>
      <c r="E518" s="33">
        <v>15000</v>
      </c>
      <c r="F518" s="80">
        <v>0.05</v>
      </c>
      <c r="G518" s="32" t="s">
        <v>1280</v>
      </c>
      <c r="H518" s="32" t="s">
        <v>434</v>
      </c>
      <c r="I518" s="81">
        <v>42367</v>
      </c>
      <c r="J518" s="32" t="s">
        <v>898</v>
      </c>
      <c r="K518" s="32" t="s">
        <v>2486</v>
      </c>
      <c r="L518" s="105">
        <v>42370</v>
      </c>
      <c r="M518" s="105">
        <v>42735</v>
      </c>
    </row>
    <row r="519" spans="1:13">
      <c r="A519" s="77" t="s">
        <v>1392</v>
      </c>
      <c r="C519" s="33" t="s">
        <v>370</v>
      </c>
      <c r="D519" s="33" t="s">
        <v>2050</v>
      </c>
      <c r="E519" s="33">
        <v>20000</v>
      </c>
      <c r="F519" s="80">
        <v>0.05</v>
      </c>
      <c r="G519" s="32" t="s">
        <v>1280</v>
      </c>
      <c r="H519" s="32" t="s">
        <v>434</v>
      </c>
      <c r="I519" s="81">
        <v>42367</v>
      </c>
      <c r="J519" s="32" t="s">
        <v>898</v>
      </c>
      <c r="K519" s="32" t="s">
        <v>2486</v>
      </c>
      <c r="L519" s="105">
        <v>42370</v>
      </c>
      <c r="M519" s="105">
        <v>42735</v>
      </c>
    </row>
    <row r="520" spans="1:13">
      <c r="A520" s="77" t="s">
        <v>1392</v>
      </c>
      <c r="C520" s="33" t="s">
        <v>370</v>
      </c>
      <c r="D520" s="33" t="s">
        <v>2051</v>
      </c>
      <c r="E520" s="33">
        <v>22500</v>
      </c>
      <c r="F520" s="80">
        <v>0.05</v>
      </c>
      <c r="G520" s="32" t="s">
        <v>1280</v>
      </c>
      <c r="H520" s="32" t="s">
        <v>434</v>
      </c>
      <c r="I520" s="81">
        <v>42367</v>
      </c>
      <c r="J520" s="32" t="s">
        <v>898</v>
      </c>
      <c r="K520" s="32" t="s">
        <v>2486</v>
      </c>
      <c r="L520" s="105">
        <v>42370</v>
      </c>
      <c r="M520" s="105">
        <v>42735</v>
      </c>
    </row>
    <row r="521" spans="1:13">
      <c r="A521" s="77" t="s">
        <v>1392</v>
      </c>
      <c r="C521" s="33" t="s">
        <v>370</v>
      </c>
      <c r="D521" s="33" t="s">
        <v>2052</v>
      </c>
      <c r="E521" s="33">
        <v>30000</v>
      </c>
      <c r="F521" s="80">
        <v>0.05</v>
      </c>
      <c r="G521" s="32" t="s">
        <v>1280</v>
      </c>
      <c r="H521" s="32" t="s">
        <v>434</v>
      </c>
      <c r="I521" s="81">
        <v>42367</v>
      </c>
      <c r="J521" s="32" t="s">
        <v>898</v>
      </c>
      <c r="K521" s="32" t="s">
        <v>2486</v>
      </c>
      <c r="L521" s="105">
        <v>42370</v>
      </c>
      <c r="M521" s="105">
        <v>42735</v>
      </c>
    </row>
    <row r="522" spans="1:13">
      <c r="A522" s="77" t="s">
        <v>1392</v>
      </c>
      <c r="C522" s="33" t="s">
        <v>370</v>
      </c>
      <c r="D522" s="33" t="s">
        <v>2053</v>
      </c>
      <c r="E522" s="33">
        <v>10000</v>
      </c>
      <c r="F522" s="80">
        <v>0.05</v>
      </c>
      <c r="G522" s="32" t="s">
        <v>1280</v>
      </c>
      <c r="H522" s="32" t="s">
        <v>434</v>
      </c>
      <c r="I522" s="81">
        <v>42367</v>
      </c>
      <c r="J522" s="32" t="s">
        <v>898</v>
      </c>
      <c r="K522" s="32" t="s">
        <v>2486</v>
      </c>
      <c r="L522" s="105">
        <v>42370</v>
      </c>
      <c r="M522" s="105">
        <v>42735</v>
      </c>
    </row>
    <row r="523" spans="1:13">
      <c r="A523" s="77" t="s">
        <v>1392</v>
      </c>
      <c r="C523" s="33" t="s">
        <v>370</v>
      </c>
      <c r="D523" s="33" t="s">
        <v>2054</v>
      </c>
      <c r="E523" s="33">
        <v>10000</v>
      </c>
      <c r="F523" s="80">
        <v>0.05</v>
      </c>
      <c r="G523" s="32" t="s">
        <v>1280</v>
      </c>
      <c r="H523" s="32" t="s">
        <v>434</v>
      </c>
      <c r="I523" s="81">
        <v>42367</v>
      </c>
      <c r="J523" s="32" t="s">
        <v>898</v>
      </c>
      <c r="K523" s="32" t="s">
        <v>2486</v>
      </c>
      <c r="L523" s="105">
        <v>42370</v>
      </c>
      <c r="M523" s="105">
        <v>42735</v>
      </c>
    </row>
    <row r="524" spans="1:13">
      <c r="A524" s="77" t="s">
        <v>1392</v>
      </c>
      <c r="C524" s="33" t="s">
        <v>370</v>
      </c>
      <c r="D524" s="33" t="s">
        <v>2055</v>
      </c>
      <c r="E524" s="33">
        <v>45000</v>
      </c>
      <c r="F524" s="80">
        <v>0.05</v>
      </c>
      <c r="G524" s="32" t="s">
        <v>1280</v>
      </c>
      <c r="H524" s="32" t="s">
        <v>434</v>
      </c>
      <c r="I524" s="81">
        <v>42367</v>
      </c>
      <c r="J524" s="32" t="s">
        <v>898</v>
      </c>
      <c r="K524" s="32" t="s">
        <v>2486</v>
      </c>
      <c r="L524" s="105">
        <v>42370</v>
      </c>
      <c r="M524" s="105">
        <v>42735</v>
      </c>
    </row>
    <row r="525" spans="1:13">
      <c r="A525" s="77" t="s">
        <v>1392</v>
      </c>
      <c r="C525" s="33" t="s">
        <v>370</v>
      </c>
      <c r="D525" s="33" t="s">
        <v>2056</v>
      </c>
      <c r="E525" s="33">
        <v>1680</v>
      </c>
      <c r="F525" s="80">
        <v>0</v>
      </c>
      <c r="G525" s="32" t="s">
        <v>1281</v>
      </c>
      <c r="H525" s="32" t="s">
        <v>434</v>
      </c>
      <c r="I525" s="81">
        <v>42367</v>
      </c>
      <c r="J525" s="32" t="s">
        <v>898</v>
      </c>
      <c r="K525" s="32" t="s">
        <v>2487</v>
      </c>
      <c r="L525" s="105">
        <v>42370</v>
      </c>
      <c r="M525" s="105">
        <v>42735</v>
      </c>
    </row>
    <row r="526" spans="1:13">
      <c r="A526" s="77" t="s">
        <v>1392</v>
      </c>
      <c r="C526" s="33" t="s">
        <v>370</v>
      </c>
      <c r="D526" s="33" t="s">
        <v>2057</v>
      </c>
      <c r="E526" s="33">
        <v>266</v>
      </c>
      <c r="F526" s="80">
        <v>0</v>
      </c>
      <c r="G526" s="32" t="s">
        <v>1281</v>
      </c>
      <c r="H526" s="32" t="s">
        <v>434</v>
      </c>
      <c r="I526" s="81">
        <v>42367</v>
      </c>
      <c r="J526" s="32" t="s">
        <v>898</v>
      </c>
      <c r="K526" s="32" t="s">
        <v>2487</v>
      </c>
      <c r="L526" s="105">
        <v>42370</v>
      </c>
      <c r="M526" s="105">
        <v>42735</v>
      </c>
    </row>
    <row r="527" spans="1:13">
      <c r="A527" s="77" t="s">
        <v>1392</v>
      </c>
      <c r="C527" s="33" t="s">
        <v>370</v>
      </c>
      <c r="D527" s="33" t="s">
        <v>2058</v>
      </c>
      <c r="E527" s="33">
        <v>3320</v>
      </c>
      <c r="F527" s="80">
        <v>0</v>
      </c>
      <c r="G527" s="32" t="s">
        <v>1281</v>
      </c>
      <c r="H527" s="32" t="s">
        <v>434</v>
      </c>
      <c r="I527" s="81">
        <v>42367</v>
      </c>
      <c r="J527" s="32" t="s">
        <v>898</v>
      </c>
      <c r="K527" s="32" t="s">
        <v>2487</v>
      </c>
      <c r="L527" s="105">
        <v>42370</v>
      </c>
      <c r="M527" s="105">
        <v>42735</v>
      </c>
    </row>
    <row r="528" spans="1:13">
      <c r="A528" s="77" t="s">
        <v>1392</v>
      </c>
      <c r="C528" s="33" t="s">
        <v>370</v>
      </c>
      <c r="D528" s="33" t="s">
        <v>2059</v>
      </c>
      <c r="E528" s="33">
        <v>1660</v>
      </c>
      <c r="F528" s="80">
        <v>0</v>
      </c>
      <c r="G528" s="32" t="s">
        <v>1281</v>
      </c>
      <c r="H528" s="32" t="s">
        <v>434</v>
      </c>
      <c r="I528" s="81">
        <v>42367</v>
      </c>
      <c r="J528" s="32" t="s">
        <v>898</v>
      </c>
      <c r="K528" s="32" t="s">
        <v>2487</v>
      </c>
      <c r="L528" s="105">
        <v>42370</v>
      </c>
      <c r="M528" s="105">
        <v>42735</v>
      </c>
    </row>
    <row r="529" spans="1:13">
      <c r="A529" s="77" t="s">
        <v>1392</v>
      </c>
      <c r="C529" s="33" t="s">
        <v>370</v>
      </c>
      <c r="D529" s="33" t="s">
        <v>2060</v>
      </c>
      <c r="E529" s="33">
        <v>560</v>
      </c>
      <c r="F529" s="80">
        <v>0</v>
      </c>
      <c r="G529" s="32" t="s">
        <v>1281</v>
      </c>
      <c r="H529" s="32" t="s">
        <v>434</v>
      </c>
      <c r="I529" s="81">
        <v>42367</v>
      </c>
      <c r="J529" s="32" t="s">
        <v>898</v>
      </c>
      <c r="K529" s="32" t="s">
        <v>2487</v>
      </c>
      <c r="L529" s="105">
        <v>42370</v>
      </c>
      <c r="M529" s="105">
        <v>42735</v>
      </c>
    </row>
    <row r="530" spans="1:13">
      <c r="A530" s="77" t="s">
        <v>1392</v>
      </c>
      <c r="C530" s="33" t="s">
        <v>370</v>
      </c>
      <c r="D530" s="33" t="s">
        <v>2061</v>
      </c>
      <c r="E530" s="33">
        <v>1660</v>
      </c>
      <c r="F530" s="80">
        <v>0</v>
      </c>
      <c r="G530" s="32" t="s">
        <v>1281</v>
      </c>
      <c r="H530" s="32" t="s">
        <v>434</v>
      </c>
      <c r="I530" s="81">
        <v>42367</v>
      </c>
      <c r="J530" s="32" t="s">
        <v>898</v>
      </c>
      <c r="K530" s="32" t="s">
        <v>2487</v>
      </c>
      <c r="L530" s="105">
        <v>42370</v>
      </c>
      <c r="M530" s="105">
        <v>42735</v>
      </c>
    </row>
    <row r="531" spans="1:13">
      <c r="A531" s="77" t="s">
        <v>1392</v>
      </c>
      <c r="C531" s="33" t="s">
        <v>370</v>
      </c>
      <c r="D531" s="33" t="s">
        <v>2062</v>
      </c>
      <c r="E531" s="33">
        <v>420</v>
      </c>
      <c r="F531" s="80">
        <v>0</v>
      </c>
      <c r="G531" s="32" t="s">
        <v>1281</v>
      </c>
      <c r="H531" s="32" t="s">
        <v>434</v>
      </c>
      <c r="I531" s="81">
        <v>42367</v>
      </c>
      <c r="J531" s="32" t="s">
        <v>898</v>
      </c>
      <c r="K531" s="32" t="s">
        <v>2487</v>
      </c>
      <c r="L531" s="105">
        <v>42370</v>
      </c>
      <c r="M531" s="105">
        <v>42735</v>
      </c>
    </row>
    <row r="532" spans="1:13">
      <c r="A532" s="77" t="s">
        <v>1392</v>
      </c>
      <c r="C532" s="33" t="s">
        <v>370</v>
      </c>
      <c r="D532" s="33" t="s">
        <v>2063</v>
      </c>
      <c r="E532" s="33">
        <v>840</v>
      </c>
      <c r="F532" s="80">
        <v>0</v>
      </c>
      <c r="G532" s="32" t="s">
        <v>1281</v>
      </c>
      <c r="H532" s="32" t="s">
        <v>434</v>
      </c>
      <c r="I532" s="81">
        <v>42367</v>
      </c>
      <c r="J532" s="32" t="s">
        <v>898</v>
      </c>
      <c r="K532" s="32" t="s">
        <v>2487</v>
      </c>
      <c r="L532" s="105">
        <v>42370</v>
      </c>
      <c r="M532" s="105">
        <v>42735</v>
      </c>
    </row>
    <row r="533" spans="1:13">
      <c r="A533" s="77" t="s">
        <v>1392</v>
      </c>
      <c r="C533" s="33" t="s">
        <v>370</v>
      </c>
      <c r="D533" s="33" t="s">
        <v>2064</v>
      </c>
      <c r="E533" s="33">
        <v>1660</v>
      </c>
      <c r="F533" s="80">
        <v>0</v>
      </c>
      <c r="G533" s="32" t="s">
        <v>1281</v>
      </c>
      <c r="H533" s="32" t="s">
        <v>434</v>
      </c>
      <c r="I533" s="81">
        <v>42367</v>
      </c>
      <c r="J533" s="32" t="s">
        <v>898</v>
      </c>
      <c r="K533" s="32" t="s">
        <v>2487</v>
      </c>
      <c r="L533" s="105">
        <v>42370</v>
      </c>
      <c r="M533" s="105">
        <v>42735</v>
      </c>
    </row>
    <row r="534" spans="1:13">
      <c r="A534" s="77" t="s">
        <v>1392</v>
      </c>
      <c r="C534" s="33" t="s">
        <v>370</v>
      </c>
      <c r="D534" s="33" t="s">
        <v>2065</v>
      </c>
      <c r="E534" s="33">
        <v>134</v>
      </c>
      <c r="F534" s="80">
        <v>0</v>
      </c>
      <c r="G534" s="32" t="s">
        <v>1281</v>
      </c>
      <c r="H534" s="32" t="s">
        <v>434</v>
      </c>
      <c r="I534" s="81">
        <v>42367</v>
      </c>
      <c r="J534" s="32" t="s">
        <v>898</v>
      </c>
      <c r="K534" s="32" t="s">
        <v>2487</v>
      </c>
      <c r="L534" s="105">
        <v>42370</v>
      </c>
      <c r="M534" s="105">
        <v>42735</v>
      </c>
    </row>
    <row r="535" spans="1:13">
      <c r="A535" s="77" t="s">
        <v>1392</v>
      </c>
      <c r="C535" s="33" t="s">
        <v>370</v>
      </c>
      <c r="D535" s="33" t="s">
        <v>2066</v>
      </c>
      <c r="E535" s="33">
        <v>500</v>
      </c>
      <c r="F535" s="80">
        <v>0</v>
      </c>
      <c r="G535" s="32" t="s">
        <v>1281</v>
      </c>
      <c r="H535" s="32" t="s">
        <v>434</v>
      </c>
      <c r="I535" s="81">
        <v>42367</v>
      </c>
      <c r="J535" s="32" t="s">
        <v>898</v>
      </c>
      <c r="K535" s="32" t="s">
        <v>2487</v>
      </c>
      <c r="L535" s="105">
        <v>42370</v>
      </c>
      <c r="M535" s="105">
        <v>42735</v>
      </c>
    </row>
    <row r="536" spans="1:13">
      <c r="A536" s="77" t="s">
        <v>1392</v>
      </c>
      <c r="C536" s="33" t="s">
        <v>370</v>
      </c>
      <c r="D536" s="33" t="s">
        <v>2067</v>
      </c>
      <c r="E536" s="33">
        <v>330</v>
      </c>
      <c r="F536" s="80">
        <v>0</v>
      </c>
      <c r="G536" s="32" t="s">
        <v>1281</v>
      </c>
      <c r="H536" s="32" t="s">
        <v>434</v>
      </c>
      <c r="I536" s="81">
        <v>42367</v>
      </c>
      <c r="J536" s="32" t="s">
        <v>898</v>
      </c>
      <c r="K536" s="32" t="s">
        <v>2487</v>
      </c>
      <c r="L536" s="105">
        <v>42370</v>
      </c>
      <c r="M536" s="105">
        <v>42735</v>
      </c>
    </row>
    <row r="537" spans="1:13">
      <c r="A537" s="77" t="s">
        <v>1392</v>
      </c>
      <c r="C537" s="33" t="s">
        <v>370</v>
      </c>
      <c r="D537" s="33" t="s">
        <v>2068</v>
      </c>
      <c r="E537" s="33">
        <v>330</v>
      </c>
      <c r="F537" s="80">
        <v>0</v>
      </c>
      <c r="G537" s="32" t="s">
        <v>1281</v>
      </c>
      <c r="H537" s="32" t="s">
        <v>434</v>
      </c>
      <c r="I537" s="81">
        <v>42367</v>
      </c>
      <c r="J537" s="32" t="s">
        <v>898</v>
      </c>
      <c r="K537" s="32" t="s">
        <v>2487</v>
      </c>
      <c r="L537" s="105">
        <v>42370</v>
      </c>
      <c r="M537" s="105">
        <v>42735</v>
      </c>
    </row>
    <row r="538" spans="1:13">
      <c r="A538" s="77" t="s">
        <v>1392</v>
      </c>
      <c r="C538" s="33" t="s">
        <v>370</v>
      </c>
      <c r="D538" s="33" t="s">
        <v>2069</v>
      </c>
      <c r="E538" s="33">
        <v>330</v>
      </c>
      <c r="F538" s="80">
        <v>0</v>
      </c>
      <c r="G538" s="32" t="s">
        <v>1281</v>
      </c>
      <c r="H538" s="32" t="s">
        <v>434</v>
      </c>
      <c r="I538" s="81">
        <v>42367</v>
      </c>
      <c r="J538" s="32" t="s">
        <v>898</v>
      </c>
      <c r="K538" s="32" t="s">
        <v>2487</v>
      </c>
      <c r="L538" s="105">
        <v>42370</v>
      </c>
      <c r="M538" s="105">
        <v>42735</v>
      </c>
    </row>
    <row r="539" spans="1:13">
      <c r="A539" s="77" t="s">
        <v>1392</v>
      </c>
      <c r="C539" s="33" t="s">
        <v>370</v>
      </c>
      <c r="D539" s="33" t="s">
        <v>2070</v>
      </c>
      <c r="E539" s="33">
        <v>24000</v>
      </c>
      <c r="F539" s="80">
        <v>0.62</v>
      </c>
      <c r="G539" s="32" t="s">
        <v>1282</v>
      </c>
      <c r="H539" s="32" t="s">
        <v>434</v>
      </c>
      <c r="I539" s="81">
        <v>42367</v>
      </c>
      <c r="J539" s="32" t="s">
        <v>898</v>
      </c>
      <c r="K539" s="32" t="s">
        <v>2488</v>
      </c>
      <c r="L539" s="105">
        <v>42370</v>
      </c>
      <c r="M539" s="105">
        <v>42735</v>
      </c>
    </row>
    <row r="540" spans="1:13">
      <c r="A540" s="77" t="s">
        <v>1392</v>
      </c>
      <c r="C540" s="33" t="s">
        <v>370</v>
      </c>
      <c r="D540" s="33" t="s">
        <v>2071</v>
      </c>
      <c r="E540" s="33">
        <v>10000</v>
      </c>
      <c r="F540" s="80">
        <v>0.52</v>
      </c>
      <c r="G540" s="32" t="s">
        <v>1282</v>
      </c>
      <c r="H540" s="32" t="s">
        <v>434</v>
      </c>
      <c r="I540" s="81">
        <v>42367</v>
      </c>
      <c r="J540" s="32" t="s">
        <v>898</v>
      </c>
      <c r="K540" s="32" t="s">
        <v>2488</v>
      </c>
      <c r="L540" s="105">
        <v>42370</v>
      </c>
      <c r="M540" s="105">
        <v>42735</v>
      </c>
    </row>
    <row r="541" spans="1:13">
      <c r="A541" s="77" t="s">
        <v>1392</v>
      </c>
      <c r="C541" s="33" t="s">
        <v>370</v>
      </c>
      <c r="D541" s="33" t="s">
        <v>2072</v>
      </c>
      <c r="E541" s="33">
        <v>2200</v>
      </c>
      <c r="F541" s="80">
        <v>0.31</v>
      </c>
      <c r="G541" s="32" t="s">
        <v>1283</v>
      </c>
      <c r="H541" s="32" t="s">
        <v>436</v>
      </c>
      <c r="I541" s="81">
        <v>42367</v>
      </c>
      <c r="J541" s="32" t="s">
        <v>1147</v>
      </c>
      <c r="K541" s="32" t="s">
        <v>2489</v>
      </c>
      <c r="L541" s="105">
        <v>42370</v>
      </c>
      <c r="M541" s="105">
        <v>42735</v>
      </c>
    </row>
    <row r="542" spans="1:13">
      <c r="A542" s="77" t="s">
        <v>1392</v>
      </c>
      <c r="C542" s="33" t="s">
        <v>370</v>
      </c>
      <c r="D542" s="33" t="s">
        <v>2073</v>
      </c>
      <c r="E542" s="33">
        <v>25000</v>
      </c>
      <c r="F542" s="80">
        <v>0.16</v>
      </c>
      <c r="G542" s="32" t="s">
        <v>1283</v>
      </c>
      <c r="H542" s="32" t="s">
        <v>436</v>
      </c>
      <c r="I542" s="81">
        <v>42367</v>
      </c>
      <c r="J542" s="32" t="s">
        <v>1147</v>
      </c>
      <c r="K542" s="32" t="s">
        <v>2489</v>
      </c>
      <c r="L542" s="105">
        <v>42370</v>
      </c>
      <c r="M542" s="105">
        <v>42735</v>
      </c>
    </row>
    <row r="543" spans="1:13">
      <c r="A543" s="77" t="s">
        <v>1399</v>
      </c>
      <c r="C543" s="33" t="s">
        <v>314</v>
      </c>
      <c r="D543" s="33" t="s">
        <v>1658</v>
      </c>
      <c r="E543" s="33">
        <v>134900</v>
      </c>
      <c r="F543" s="80">
        <v>0.05</v>
      </c>
      <c r="G543" s="32" t="s">
        <v>1279</v>
      </c>
      <c r="H543" s="32" t="s">
        <v>434</v>
      </c>
      <c r="I543" s="81">
        <v>42367</v>
      </c>
      <c r="J543" s="32" t="s">
        <v>907</v>
      </c>
      <c r="K543" s="32" t="s">
        <v>2490</v>
      </c>
      <c r="L543" s="105">
        <v>42370</v>
      </c>
      <c r="M543" s="105">
        <v>42735</v>
      </c>
    </row>
    <row r="544" spans="1:13">
      <c r="A544" s="77" t="s">
        <v>1399</v>
      </c>
      <c r="C544" s="33" t="s">
        <v>314</v>
      </c>
      <c r="D544" s="33" t="s">
        <v>1659</v>
      </c>
      <c r="E544" s="33">
        <v>57800</v>
      </c>
      <c r="F544" s="80">
        <v>0.05</v>
      </c>
      <c r="G544" s="32" t="s">
        <v>1279</v>
      </c>
      <c r="H544" s="32" t="s">
        <v>435</v>
      </c>
      <c r="I544" s="81">
        <v>42367</v>
      </c>
      <c r="J544" s="32" t="s">
        <v>908</v>
      </c>
      <c r="K544" s="32" t="s">
        <v>2490</v>
      </c>
      <c r="L544" s="105">
        <v>42370</v>
      </c>
      <c r="M544" s="105">
        <v>42735</v>
      </c>
    </row>
    <row r="545" spans="1:13">
      <c r="A545" s="77" t="s">
        <v>1399</v>
      </c>
      <c r="C545" s="33" t="s">
        <v>314</v>
      </c>
      <c r="D545" s="33" t="s">
        <v>2074</v>
      </c>
      <c r="E545" s="33">
        <v>200</v>
      </c>
      <c r="F545" s="80">
        <v>0</v>
      </c>
      <c r="G545" s="32" t="s">
        <v>1281</v>
      </c>
      <c r="H545" s="32" t="s">
        <v>434</v>
      </c>
      <c r="I545" s="81">
        <v>42367</v>
      </c>
      <c r="J545" s="32" t="s">
        <v>907</v>
      </c>
      <c r="K545" s="32" t="s">
        <v>2491</v>
      </c>
      <c r="L545" s="105">
        <v>42370</v>
      </c>
      <c r="M545" s="105">
        <v>42735</v>
      </c>
    </row>
    <row r="546" spans="1:13">
      <c r="A546" s="77" t="s">
        <v>1399</v>
      </c>
      <c r="C546" s="33" t="s">
        <v>314</v>
      </c>
      <c r="D546" s="33" t="s">
        <v>2075</v>
      </c>
      <c r="E546" s="33">
        <v>150</v>
      </c>
      <c r="F546" s="80">
        <v>0</v>
      </c>
      <c r="G546" s="32" t="s">
        <v>1281</v>
      </c>
      <c r="H546" s="32" t="s">
        <v>434</v>
      </c>
      <c r="I546" s="81">
        <v>42367</v>
      </c>
      <c r="J546" s="32" t="s">
        <v>907</v>
      </c>
      <c r="K546" s="32" t="s">
        <v>2491</v>
      </c>
      <c r="L546" s="105">
        <v>42370</v>
      </c>
      <c r="M546" s="105">
        <v>42735</v>
      </c>
    </row>
    <row r="547" spans="1:13">
      <c r="A547" s="77" t="s">
        <v>1399</v>
      </c>
      <c r="C547" s="33" t="s">
        <v>314</v>
      </c>
      <c r="D547" s="33" t="s">
        <v>2076</v>
      </c>
      <c r="E547" s="33">
        <v>150</v>
      </c>
      <c r="F547" s="80">
        <v>0</v>
      </c>
      <c r="G547" s="32" t="s">
        <v>1281</v>
      </c>
      <c r="H547" s="32" t="s">
        <v>434</v>
      </c>
      <c r="I547" s="81">
        <v>42367</v>
      </c>
      <c r="J547" s="32" t="s">
        <v>907</v>
      </c>
      <c r="K547" s="32" t="s">
        <v>2491</v>
      </c>
      <c r="L547" s="105">
        <v>42370</v>
      </c>
      <c r="M547" s="105">
        <v>42735</v>
      </c>
    </row>
    <row r="548" spans="1:13">
      <c r="A548" s="77" t="s">
        <v>1399</v>
      </c>
      <c r="C548" s="33" t="s">
        <v>314</v>
      </c>
      <c r="D548" s="33" t="s">
        <v>2077</v>
      </c>
      <c r="E548" s="33">
        <v>100</v>
      </c>
      <c r="F548" s="80">
        <v>0</v>
      </c>
      <c r="G548" s="32" t="s">
        <v>1281</v>
      </c>
      <c r="H548" s="32" t="s">
        <v>434</v>
      </c>
      <c r="I548" s="81">
        <v>42367</v>
      </c>
      <c r="J548" s="32" t="s">
        <v>907</v>
      </c>
      <c r="K548" s="32" t="s">
        <v>2491</v>
      </c>
      <c r="L548" s="105">
        <v>42370</v>
      </c>
      <c r="M548" s="105">
        <v>42735</v>
      </c>
    </row>
    <row r="549" spans="1:13">
      <c r="A549" s="77" t="s">
        <v>1399</v>
      </c>
      <c r="C549" s="33" t="s">
        <v>314</v>
      </c>
      <c r="D549" s="33" t="s">
        <v>2078</v>
      </c>
      <c r="E549" s="33">
        <v>100</v>
      </c>
      <c r="F549" s="80">
        <v>0</v>
      </c>
      <c r="G549" s="32" t="s">
        <v>1281</v>
      </c>
      <c r="H549" s="32" t="s">
        <v>434</v>
      </c>
      <c r="I549" s="81">
        <v>42367</v>
      </c>
      <c r="J549" s="32" t="s">
        <v>907</v>
      </c>
      <c r="K549" s="32" t="s">
        <v>2491</v>
      </c>
      <c r="L549" s="105">
        <v>42370</v>
      </c>
      <c r="M549" s="105">
        <v>42735</v>
      </c>
    </row>
    <row r="550" spans="1:13">
      <c r="A550" s="77" t="s">
        <v>1399</v>
      </c>
      <c r="C550" s="33" t="s">
        <v>314</v>
      </c>
      <c r="D550" s="33" t="s">
        <v>2079</v>
      </c>
      <c r="E550" s="33">
        <v>150</v>
      </c>
      <c r="F550" s="80">
        <v>0</v>
      </c>
      <c r="G550" s="32" t="s">
        <v>1281</v>
      </c>
      <c r="H550" s="32" t="s">
        <v>434</v>
      </c>
      <c r="I550" s="81">
        <v>42367</v>
      </c>
      <c r="J550" s="32" t="s">
        <v>907</v>
      </c>
      <c r="K550" s="32" t="s">
        <v>2491</v>
      </c>
      <c r="L550" s="105">
        <v>42370</v>
      </c>
      <c r="M550" s="105">
        <v>42735</v>
      </c>
    </row>
    <row r="551" spans="1:13">
      <c r="A551" s="77" t="s">
        <v>1399</v>
      </c>
      <c r="C551" s="33" t="s">
        <v>314</v>
      </c>
      <c r="D551" s="33" t="s">
        <v>2080</v>
      </c>
      <c r="E551" s="33">
        <v>200</v>
      </c>
      <c r="F551" s="80">
        <v>0</v>
      </c>
      <c r="G551" s="32" t="s">
        <v>1281</v>
      </c>
      <c r="H551" s="32" t="s">
        <v>434</v>
      </c>
      <c r="I551" s="81">
        <v>42367</v>
      </c>
      <c r="J551" s="32" t="s">
        <v>907</v>
      </c>
      <c r="K551" s="32" t="s">
        <v>2491</v>
      </c>
      <c r="L551" s="105">
        <v>42370</v>
      </c>
      <c r="M551" s="105">
        <v>42735</v>
      </c>
    </row>
    <row r="552" spans="1:13">
      <c r="A552" s="77" t="s">
        <v>1399</v>
      </c>
      <c r="C552" s="33" t="s">
        <v>314</v>
      </c>
      <c r="D552" s="33" t="s">
        <v>2081</v>
      </c>
      <c r="E552" s="33">
        <v>330</v>
      </c>
      <c r="F552" s="80">
        <v>0</v>
      </c>
      <c r="G552" s="32" t="s">
        <v>1281</v>
      </c>
      <c r="H552" s="32" t="s">
        <v>434</v>
      </c>
      <c r="I552" s="81">
        <v>42367</v>
      </c>
      <c r="J552" s="32" t="s">
        <v>907</v>
      </c>
      <c r="K552" s="32" t="s">
        <v>2491</v>
      </c>
      <c r="L552" s="105">
        <v>42370</v>
      </c>
      <c r="M552" s="105">
        <v>42735</v>
      </c>
    </row>
    <row r="553" spans="1:13">
      <c r="A553" s="77" t="s">
        <v>1399</v>
      </c>
      <c r="C553" s="33" t="s">
        <v>314</v>
      </c>
      <c r="D553" s="33" t="s">
        <v>2082</v>
      </c>
      <c r="E553" s="33">
        <v>330</v>
      </c>
      <c r="F553" s="80">
        <v>0</v>
      </c>
      <c r="G553" s="32" t="s">
        <v>1281</v>
      </c>
      <c r="H553" s="32" t="s">
        <v>434</v>
      </c>
      <c r="I553" s="81">
        <v>42367</v>
      </c>
      <c r="J553" s="32" t="s">
        <v>907</v>
      </c>
      <c r="K553" s="32" t="s">
        <v>2491</v>
      </c>
      <c r="L553" s="105">
        <v>42370</v>
      </c>
      <c r="M553" s="105">
        <v>42735</v>
      </c>
    </row>
    <row r="554" spans="1:13">
      <c r="A554" s="77" t="s">
        <v>1399</v>
      </c>
      <c r="C554" s="33" t="s">
        <v>314</v>
      </c>
      <c r="D554" s="33" t="s">
        <v>2083</v>
      </c>
      <c r="E554" s="33">
        <v>330</v>
      </c>
      <c r="F554" s="80">
        <v>0</v>
      </c>
      <c r="G554" s="32" t="s">
        <v>1281</v>
      </c>
      <c r="H554" s="32" t="s">
        <v>434</v>
      </c>
      <c r="I554" s="81">
        <v>42367</v>
      </c>
      <c r="J554" s="32" t="s">
        <v>907</v>
      </c>
      <c r="K554" s="32" t="s">
        <v>2491</v>
      </c>
      <c r="L554" s="105">
        <v>42370</v>
      </c>
      <c r="M554" s="105">
        <v>42735</v>
      </c>
    </row>
    <row r="555" spans="1:13">
      <c r="A555" s="77" t="s">
        <v>1399</v>
      </c>
      <c r="C555" s="33" t="s">
        <v>314</v>
      </c>
      <c r="D555" s="33" t="s">
        <v>2084</v>
      </c>
      <c r="E555" s="33">
        <v>330</v>
      </c>
      <c r="F555" s="80">
        <v>0</v>
      </c>
      <c r="G555" s="32" t="s">
        <v>1281</v>
      </c>
      <c r="H555" s="32" t="s">
        <v>434</v>
      </c>
      <c r="I555" s="81">
        <v>42367</v>
      </c>
      <c r="J555" s="32" t="s">
        <v>907</v>
      </c>
      <c r="K555" s="32" t="s">
        <v>2491</v>
      </c>
      <c r="L555" s="105">
        <v>42370</v>
      </c>
      <c r="M555" s="105">
        <v>42735</v>
      </c>
    </row>
    <row r="556" spans="1:13">
      <c r="A556" s="77" t="s">
        <v>1399</v>
      </c>
      <c r="C556" s="33" t="s">
        <v>314</v>
      </c>
      <c r="D556" s="33" t="s">
        <v>2085</v>
      </c>
      <c r="E556" s="33">
        <v>330</v>
      </c>
      <c r="F556" s="80">
        <v>0</v>
      </c>
      <c r="G556" s="32" t="s">
        <v>1281</v>
      </c>
      <c r="H556" s="32" t="s">
        <v>434</v>
      </c>
      <c r="I556" s="81">
        <v>42367</v>
      </c>
      <c r="J556" s="32" t="s">
        <v>907</v>
      </c>
      <c r="K556" s="32" t="s">
        <v>2491</v>
      </c>
      <c r="L556" s="105">
        <v>42370</v>
      </c>
      <c r="M556" s="105">
        <v>42735</v>
      </c>
    </row>
    <row r="557" spans="1:13">
      <c r="A557" s="77" t="s">
        <v>1400</v>
      </c>
      <c r="C557" s="33" t="s">
        <v>315</v>
      </c>
      <c r="D557" s="33" t="s">
        <v>1658</v>
      </c>
      <c r="E557" s="33">
        <v>28500</v>
      </c>
      <c r="F557" s="80">
        <v>0.05</v>
      </c>
      <c r="G557" s="32" t="s">
        <v>1279</v>
      </c>
      <c r="H557" s="32" t="s">
        <v>434</v>
      </c>
      <c r="I557" s="81">
        <v>42367</v>
      </c>
      <c r="J557" s="32" t="s">
        <v>909</v>
      </c>
      <c r="K557" s="32" t="s">
        <v>2492</v>
      </c>
      <c r="L557" s="105">
        <v>42370</v>
      </c>
      <c r="M557" s="105">
        <v>42735</v>
      </c>
    </row>
    <row r="558" spans="1:13">
      <c r="A558" s="77" t="s">
        <v>1400</v>
      </c>
      <c r="C558" s="33" t="s">
        <v>315</v>
      </c>
      <c r="D558" s="33" t="s">
        <v>1659</v>
      </c>
      <c r="E558" s="33">
        <v>38700</v>
      </c>
      <c r="F558" s="80">
        <v>0.05</v>
      </c>
      <c r="G558" s="32" t="s">
        <v>1279</v>
      </c>
      <c r="H558" s="32" t="s">
        <v>435</v>
      </c>
      <c r="I558" s="81">
        <v>42367</v>
      </c>
      <c r="J558" s="32" t="s">
        <v>910</v>
      </c>
      <c r="K558" s="32" t="s">
        <v>2492</v>
      </c>
      <c r="L558" s="105">
        <v>42370</v>
      </c>
      <c r="M558" s="105">
        <v>42735</v>
      </c>
    </row>
    <row r="559" spans="1:13">
      <c r="A559" s="77" t="s">
        <v>1400</v>
      </c>
      <c r="C559" s="33" t="s">
        <v>315</v>
      </c>
      <c r="D559" s="33" t="s">
        <v>2086</v>
      </c>
      <c r="E559" s="33">
        <v>420</v>
      </c>
      <c r="F559" s="80">
        <v>0</v>
      </c>
      <c r="G559" s="32" t="s">
        <v>1281</v>
      </c>
      <c r="H559" s="32" t="s">
        <v>434</v>
      </c>
      <c r="I559" s="81">
        <v>42367</v>
      </c>
      <c r="J559" s="32" t="s">
        <v>909</v>
      </c>
      <c r="K559" s="32" t="s">
        <v>2493</v>
      </c>
      <c r="L559" s="105">
        <v>42370</v>
      </c>
      <c r="M559" s="105">
        <v>42735</v>
      </c>
    </row>
    <row r="560" spans="1:13">
      <c r="A560" s="77" t="s">
        <v>1400</v>
      </c>
      <c r="C560" s="33" t="s">
        <v>315</v>
      </c>
      <c r="D560" s="33" t="s">
        <v>2087</v>
      </c>
      <c r="E560" s="33">
        <v>840</v>
      </c>
      <c r="F560" s="80">
        <v>0</v>
      </c>
      <c r="G560" s="32" t="s">
        <v>1281</v>
      </c>
      <c r="H560" s="32" t="s">
        <v>434</v>
      </c>
      <c r="I560" s="81">
        <v>42367</v>
      </c>
      <c r="J560" s="32" t="s">
        <v>909</v>
      </c>
      <c r="K560" s="32" t="s">
        <v>2493</v>
      </c>
      <c r="L560" s="105">
        <v>42370</v>
      </c>
      <c r="M560" s="105">
        <v>42735</v>
      </c>
    </row>
    <row r="561" spans="1:13">
      <c r="A561" s="77" t="s">
        <v>1400</v>
      </c>
      <c r="C561" s="33" t="s">
        <v>315</v>
      </c>
      <c r="D561" s="33" t="s">
        <v>2088</v>
      </c>
      <c r="E561" s="33">
        <v>200</v>
      </c>
      <c r="F561" s="80">
        <v>0</v>
      </c>
      <c r="G561" s="32" t="s">
        <v>1281</v>
      </c>
      <c r="H561" s="32" t="s">
        <v>434</v>
      </c>
      <c r="I561" s="81">
        <v>42367</v>
      </c>
      <c r="J561" s="32" t="s">
        <v>909</v>
      </c>
      <c r="K561" s="32" t="s">
        <v>2493</v>
      </c>
      <c r="L561" s="105">
        <v>42370</v>
      </c>
      <c r="M561" s="105">
        <v>42735</v>
      </c>
    </row>
    <row r="562" spans="1:13">
      <c r="A562" s="77" t="s">
        <v>1400</v>
      </c>
      <c r="C562" s="33" t="s">
        <v>315</v>
      </c>
      <c r="D562" s="33" t="s">
        <v>2089</v>
      </c>
      <c r="E562" s="33">
        <v>200</v>
      </c>
      <c r="F562" s="80">
        <v>0</v>
      </c>
      <c r="G562" s="32" t="s">
        <v>1281</v>
      </c>
      <c r="H562" s="32" t="s">
        <v>434</v>
      </c>
      <c r="I562" s="81">
        <v>42367</v>
      </c>
      <c r="J562" s="32" t="s">
        <v>909</v>
      </c>
      <c r="K562" s="32" t="s">
        <v>2493</v>
      </c>
      <c r="L562" s="105">
        <v>42370</v>
      </c>
      <c r="M562" s="105">
        <v>42735</v>
      </c>
    </row>
    <row r="563" spans="1:13">
      <c r="A563" s="77" t="s">
        <v>1400</v>
      </c>
      <c r="C563" s="33" t="s">
        <v>315</v>
      </c>
      <c r="D563" s="33" t="s">
        <v>2090</v>
      </c>
      <c r="E563" s="33">
        <v>100</v>
      </c>
      <c r="F563" s="80">
        <v>0</v>
      </c>
      <c r="G563" s="32" t="s">
        <v>1281</v>
      </c>
      <c r="H563" s="32" t="s">
        <v>434</v>
      </c>
      <c r="I563" s="81">
        <v>42367</v>
      </c>
      <c r="J563" s="32" t="s">
        <v>909</v>
      </c>
      <c r="K563" s="32" t="s">
        <v>2493</v>
      </c>
      <c r="L563" s="105">
        <v>42370</v>
      </c>
      <c r="M563" s="105">
        <v>42735</v>
      </c>
    </row>
    <row r="564" spans="1:13">
      <c r="A564" s="77" t="s">
        <v>1400</v>
      </c>
      <c r="C564" s="33" t="s">
        <v>315</v>
      </c>
      <c r="D564" s="33" t="s">
        <v>2091</v>
      </c>
      <c r="E564" s="33">
        <v>1660</v>
      </c>
      <c r="F564" s="80">
        <v>0</v>
      </c>
      <c r="G564" s="32" t="s">
        <v>1281</v>
      </c>
      <c r="H564" s="32" t="s">
        <v>434</v>
      </c>
      <c r="I564" s="81">
        <v>42367</v>
      </c>
      <c r="J564" s="32" t="s">
        <v>909</v>
      </c>
      <c r="K564" s="32" t="s">
        <v>2493</v>
      </c>
      <c r="L564" s="105">
        <v>42370</v>
      </c>
      <c r="M564" s="105">
        <v>42735</v>
      </c>
    </row>
    <row r="565" spans="1:13">
      <c r="A565" s="77" t="s">
        <v>1400</v>
      </c>
      <c r="C565" s="33" t="s">
        <v>315</v>
      </c>
      <c r="D565" s="33" t="s">
        <v>2092</v>
      </c>
      <c r="E565" s="33">
        <v>420</v>
      </c>
      <c r="F565" s="80">
        <v>0</v>
      </c>
      <c r="G565" s="32" t="s">
        <v>1281</v>
      </c>
      <c r="H565" s="32" t="s">
        <v>434</v>
      </c>
      <c r="I565" s="81">
        <v>42367</v>
      </c>
      <c r="J565" s="32" t="s">
        <v>909</v>
      </c>
      <c r="K565" s="32" t="s">
        <v>2493</v>
      </c>
      <c r="L565" s="105">
        <v>42370</v>
      </c>
      <c r="M565" s="105">
        <v>42735</v>
      </c>
    </row>
    <row r="566" spans="1:13">
      <c r="A566" s="77" t="s">
        <v>1400</v>
      </c>
      <c r="C566" s="33" t="s">
        <v>315</v>
      </c>
      <c r="D566" s="33" t="s">
        <v>2093</v>
      </c>
      <c r="E566" s="33">
        <v>330</v>
      </c>
      <c r="F566" s="80">
        <v>0</v>
      </c>
      <c r="G566" s="32" t="s">
        <v>1281</v>
      </c>
      <c r="H566" s="32" t="s">
        <v>434</v>
      </c>
      <c r="I566" s="81">
        <v>42367</v>
      </c>
      <c r="J566" s="32" t="s">
        <v>909</v>
      </c>
      <c r="K566" s="32" t="s">
        <v>2493</v>
      </c>
      <c r="L566" s="105">
        <v>42370</v>
      </c>
      <c r="M566" s="105">
        <v>42735</v>
      </c>
    </row>
    <row r="567" spans="1:13">
      <c r="A567" s="77" t="s">
        <v>1400</v>
      </c>
      <c r="C567" s="33" t="s">
        <v>315</v>
      </c>
      <c r="D567" s="33" t="s">
        <v>2094</v>
      </c>
      <c r="E567" s="33">
        <v>7000</v>
      </c>
      <c r="F567" s="80">
        <v>0.5</v>
      </c>
      <c r="G567" s="32" t="s">
        <v>1282</v>
      </c>
      <c r="H567" s="32" t="s">
        <v>434</v>
      </c>
      <c r="I567" s="81">
        <v>42367</v>
      </c>
      <c r="J567" s="32" t="s">
        <v>909</v>
      </c>
      <c r="K567" s="32" t="s">
        <v>2494</v>
      </c>
      <c r="L567" s="105">
        <v>42370</v>
      </c>
      <c r="M567" s="105">
        <v>42735</v>
      </c>
    </row>
    <row r="568" spans="1:13">
      <c r="A568" s="77" t="s">
        <v>1400</v>
      </c>
      <c r="C568" s="33" t="s">
        <v>315</v>
      </c>
      <c r="D568" s="33" t="s">
        <v>2095</v>
      </c>
      <c r="E568" s="33">
        <v>2000</v>
      </c>
      <c r="F568" s="80">
        <v>0.2</v>
      </c>
      <c r="G568" s="32" t="s">
        <v>1283</v>
      </c>
      <c r="H568" s="32" t="s">
        <v>436</v>
      </c>
      <c r="I568" s="81">
        <v>42367</v>
      </c>
      <c r="J568" s="32" t="s">
        <v>2495</v>
      </c>
      <c r="K568" s="32" t="s">
        <v>2496</v>
      </c>
      <c r="L568" s="105">
        <v>42370</v>
      </c>
      <c r="M568" s="105">
        <v>42735</v>
      </c>
    </row>
    <row r="569" spans="1:13">
      <c r="A569" s="77" t="s">
        <v>1425</v>
      </c>
      <c r="C569" s="33" t="s">
        <v>406</v>
      </c>
      <c r="D569" s="33" t="s">
        <v>1658</v>
      </c>
      <c r="E569" s="33">
        <v>3380000</v>
      </c>
      <c r="F569" s="80">
        <v>0.05</v>
      </c>
      <c r="G569" s="32" t="s">
        <v>1279</v>
      </c>
      <c r="H569" s="32" t="s">
        <v>434</v>
      </c>
      <c r="I569" s="81">
        <v>42367</v>
      </c>
      <c r="J569" s="32" t="s">
        <v>921</v>
      </c>
      <c r="K569" s="32" t="s">
        <v>2497</v>
      </c>
      <c r="L569" s="105">
        <v>42370</v>
      </c>
      <c r="M569" s="105">
        <v>42735</v>
      </c>
    </row>
    <row r="570" spans="1:13">
      <c r="A570" s="77" t="s">
        <v>1425</v>
      </c>
      <c r="C570" s="33" t="s">
        <v>406</v>
      </c>
      <c r="D570" s="33" t="s">
        <v>1659</v>
      </c>
      <c r="E570" s="33">
        <v>1820000</v>
      </c>
      <c r="F570" s="80">
        <v>0.05</v>
      </c>
      <c r="G570" s="32" t="s">
        <v>1279</v>
      </c>
      <c r="H570" s="32" t="s">
        <v>435</v>
      </c>
      <c r="I570" s="81">
        <v>42367</v>
      </c>
      <c r="J570" s="32" t="s">
        <v>922</v>
      </c>
      <c r="K570" s="32" t="s">
        <v>2497</v>
      </c>
      <c r="L570" s="105">
        <v>42370</v>
      </c>
      <c r="M570" s="105">
        <v>42735</v>
      </c>
    </row>
    <row r="571" spans="1:13">
      <c r="A571" s="77" t="s">
        <v>1425</v>
      </c>
      <c r="C571" s="33" t="s">
        <v>406</v>
      </c>
      <c r="D571" s="33" t="s">
        <v>1829</v>
      </c>
      <c r="E571" s="33">
        <v>275000</v>
      </c>
      <c r="F571" s="80">
        <v>0.05</v>
      </c>
      <c r="G571" s="32" t="s">
        <v>1280</v>
      </c>
      <c r="H571" s="32" t="s">
        <v>434</v>
      </c>
      <c r="I571" s="81">
        <v>42367</v>
      </c>
      <c r="J571" s="32" t="s">
        <v>921</v>
      </c>
      <c r="K571" s="32" t="s">
        <v>2498</v>
      </c>
      <c r="L571" s="105">
        <v>42370</v>
      </c>
      <c r="M571" s="105">
        <v>42735</v>
      </c>
    </row>
    <row r="572" spans="1:13">
      <c r="A572" s="77" t="s">
        <v>1425</v>
      </c>
      <c r="C572" s="33" t="s">
        <v>406</v>
      </c>
      <c r="D572" s="33" t="s">
        <v>2096</v>
      </c>
      <c r="E572" s="33">
        <v>4600</v>
      </c>
      <c r="F572" s="80">
        <v>0</v>
      </c>
      <c r="G572" s="32" t="s">
        <v>1281</v>
      </c>
      <c r="H572" s="32" t="s">
        <v>434</v>
      </c>
      <c r="I572" s="81">
        <v>42367</v>
      </c>
      <c r="J572" s="32" t="s">
        <v>921</v>
      </c>
      <c r="K572" s="32" t="s">
        <v>2499</v>
      </c>
      <c r="L572" s="105">
        <v>42370</v>
      </c>
      <c r="M572" s="105">
        <v>42735</v>
      </c>
    </row>
    <row r="573" spans="1:13">
      <c r="A573" s="77" t="s">
        <v>1425</v>
      </c>
      <c r="C573" s="33" t="s">
        <v>406</v>
      </c>
      <c r="D573" s="33" t="s">
        <v>2097</v>
      </c>
      <c r="E573" s="33">
        <v>330</v>
      </c>
      <c r="F573" s="80">
        <v>0</v>
      </c>
      <c r="G573" s="32" t="s">
        <v>1281</v>
      </c>
      <c r="H573" s="32" t="s">
        <v>434</v>
      </c>
      <c r="I573" s="81">
        <v>42367</v>
      </c>
      <c r="J573" s="32" t="s">
        <v>921</v>
      </c>
      <c r="K573" s="32" t="s">
        <v>2499</v>
      </c>
      <c r="L573" s="105">
        <v>42370</v>
      </c>
      <c r="M573" s="105">
        <v>42735</v>
      </c>
    </row>
    <row r="574" spans="1:13">
      <c r="A574" s="77" t="s">
        <v>1425</v>
      </c>
      <c r="C574" s="33" t="s">
        <v>406</v>
      </c>
      <c r="D574" s="33" t="s">
        <v>2098</v>
      </c>
      <c r="E574" s="33">
        <v>500</v>
      </c>
      <c r="F574" s="80">
        <v>0</v>
      </c>
      <c r="G574" s="32" t="s">
        <v>1281</v>
      </c>
      <c r="H574" s="32" t="s">
        <v>434</v>
      </c>
      <c r="I574" s="81">
        <v>42367</v>
      </c>
      <c r="J574" s="32" t="s">
        <v>921</v>
      </c>
      <c r="K574" s="32" t="s">
        <v>2499</v>
      </c>
      <c r="L574" s="105">
        <v>42370</v>
      </c>
      <c r="M574" s="105">
        <v>42735</v>
      </c>
    </row>
    <row r="575" spans="1:13">
      <c r="A575" s="77" t="s">
        <v>1425</v>
      </c>
      <c r="C575" s="33" t="s">
        <v>406</v>
      </c>
      <c r="D575" s="33" t="s">
        <v>2099</v>
      </c>
      <c r="E575" s="33">
        <v>330</v>
      </c>
      <c r="F575" s="80">
        <v>0</v>
      </c>
      <c r="G575" s="32" t="s">
        <v>1281</v>
      </c>
      <c r="H575" s="32" t="s">
        <v>434</v>
      </c>
      <c r="I575" s="81">
        <v>42367</v>
      </c>
      <c r="J575" s="32" t="s">
        <v>921</v>
      </c>
      <c r="K575" s="32" t="s">
        <v>2499</v>
      </c>
      <c r="L575" s="105">
        <v>42370</v>
      </c>
      <c r="M575" s="105">
        <v>42735</v>
      </c>
    </row>
    <row r="576" spans="1:13">
      <c r="A576" s="77" t="s">
        <v>1425</v>
      </c>
      <c r="C576" s="33" t="s">
        <v>406</v>
      </c>
      <c r="D576" s="33" t="s">
        <v>2100</v>
      </c>
      <c r="E576" s="33">
        <v>200000</v>
      </c>
      <c r="F576" s="80">
        <v>0.5</v>
      </c>
      <c r="G576" s="32" t="s">
        <v>1285</v>
      </c>
      <c r="H576" s="32" t="s">
        <v>436</v>
      </c>
      <c r="I576" s="81">
        <v>42367</v>
      </c>
      <c r="J576" s="32" t="s">
        <v>2500</v>
      </c>
      <c r="K576" s="32" t="s">
        <v>2501</v>
      </c>
      <c r="L576" s="105">
        <v>42370</v>
      </c>
      <c r="M576" s="105">
        <v>42735</v>
      </c>
    </row>
    <row r="577" spans="1:13">
      <c r="A577" s="77" t="s">
        <v>1425</v>
      </c>
      <c r="C577" s="33" t="s">
        <v>406</v>
      </c>
      <c r="D577" s="33" t="s">
        <v>2101</v>
      </c>
      <c r="E577" s="33">
        <v>11200</v>
      </c>
      <c r="F577" s="80">
        <v>0.11</v>
      </c>
      <c r="G577" s="32" t="s">
        <v>1287</v>
      </c>
      <c r="H577" s="32" t="s">
        <v>437</v>
      </c>
      <c r="I577" s="81">
        <v>42367</v>
      </c>
      <c r="J577" s="32" t="s">
        <v>1148</v>
      </c>
      <c r="K577" s="32" t="s">
        <v>2502</v>
      </c>
      <c r="L577" s="105">
        <v>42370</v>
      </c>
      <c r="M577" s="105">
        <v>42735</v>
      </c>
    </row>
    <row r="578" spans="1:13">
      <c r="A578" s="77" t="s">
        <v>1425</v>
      </c>
      <c r="C578" s="33" t="s">
        <v>406</v>
      </c>
      <c r="D578" s="33" t="s">
        <v>2102</v>
      </c>
      <c r="E578" s="33">
        <v>15000</v>
      </c>
      <c r="F578" s="80">
        <v>0.19</v>
      </c>
      <c r="G578" s="32" t="s">
        <v>1287</v>
      </c>
      <c r="H578" s="32" t="s">
        <v>437</v>
      </c>
      <c r="I578" s="81">
        <v>42367</v>
      </c>
      <c r="J578" s="32" t="s">
        <v>1148</v>
      </c>
      <c r="K578" s="32" t="s">
        <v>2502</v>
      </c>
      <c r="L578" s="105">
        <v>42370</v>
      </c>
      <c r="M578" s="105">
        <v>42735</v>
      </c>
    </row>
    <row r="579" spans="1:13">
      <c r="A579" s="77" t="s">
        <v>1436</v>
      </c>
      <c r="C579" s="33" t="s">
        <v>378</v>
      </c>
      <c r="D579" s="33" t="s">
        <v>1658</v>
      </c>
      <c r="E579" s="33">
        <v>66900</v>
      </c>
      <c r="F579" s="80">
        <v>0.05</v>
      </c>
      <c r="G579" s="32" t="s">
        <v>1279</v>
      </c>
      <c r="H579" s="32" t="s">
        <v>434</v>
      </c>
      <c r="I579" s="81">
        <v>42367</v>
      </c>
      <c r="J579" s="32" t="s">
        <v>930</v>
      </c>
      <c r="K579" s="32" t="s">
        <v>2503</v>
      </c>
      <c r="L579" s="105">
        <v>42370</v>
      </c>
      <c r="M579" s="105">
        <v>42735</v>
      </c>
    </row>
    <row r="580" spans="1:13">
      <c r="A580" s="77" t="s">
        <v>1436</v>
      </c>
      <c r="C580" s="33" t="s">
        <v>378</v>
      </c>
      <c r="D580" s="33" t="s">
        <v>1659</v>
      </c>
      <c r="E580" s="33">
        <v>37500</v>
      </c>
      <c r="F580" s="80">
        <v>0.05</v>
      </c>
      <c r="G580" s="32" t="s">
        <v>1279</v>
      </c>
      <c r="H580" s="32" t="s">
        <v>435</v>
      </c>
      <c r="I580" s="81">
        <v>42367</v>
      </c>
      <c r="J580" s="32" t="s">
        <v>931</v>
      </c>
      <c r="K580" s="32" t="s">
        <v>2503</v>
      </c>
      <c r="L580" s="105">
        <v>42370</v>
      </c>
      <c r="M580" s="105">
        <v>42735</v>
      </c>
    </row>
    <row r="581" spans="1:13">
      <c r="A581" s="77" t="s">
        <v>1436</v>
      </c>
      <c r="C581" s="33" t="s">
        <v>378</v>
      </c>
      <c r="D581" s="33" t="s">
        <v>2103</v>
      </c>
      <c r="E581" s="33">
        <v>225</v>
      </c>
      <c r="F581" s="80">
        <v>0</v>
      </c>
      <c r="G581" s="32" t="s">
        <v>1281</v>
      </c>
      <c r="H581" s="32" t="s">
        <v>434</v>
      </c>
      <c r="I581" s="81">
        <v>42367</v>
      </c>
      <c r="J581" s="32" t="s">
        <v>930</v>
      </c>
      <c r="K581" s="32" t="s">
        <v>2504</v>
      </c>
      <c r="L581" s="105">
        <v>42370</v>
      </c>
      <c r="M581" s="105">
        <v>42735</v>
      </c>
    </row>
    <row r="582" spans="1:13">
      <c r="A582" s="77" t="s">
        <v>1436</v>
      </c>
      <c r="C582" s="33" t="s">
        <v>378</v>
      </c>
      <c r="D582" s="33" t="s">
        <v>2104</v>
      </c>
      <c r="E582" s="33">
        <v>330</v>
      </c>
      <c r="F582" s="80">
        <v>0</v>
      </c>
      <c r="G582" s="32" t="s">
        <v>1281</v>
      </c>
      <c r="H582" s="32" t="s">
        <v>434</v>
      </c>
      <c r="I582" s="81">
        <v>42367</v>
      </c>
      <c r="J582" s="32" t="s">
        <v>930</v>
      </c>
      <c r="K582" s="32" t="s">
        <v>2504</v>
      </c>
      <c r="L582" s="105">
        <v>42370</v>
      </c>
      <c r="M582" s="105">
        <v>42735</v>
      </c>
    </row>
    <row r="583" spans="1:13">
      <c r="A583" s="77" t="s">
        <v>1381</v>
      </c>
      <c r="C583" s="33" t="s">
        <v>366</v>
      </c>
      <c r="D583" s="33" t="s">
        <v>1658</v>
      </c>
      <c r="E583" s="33">
        <v>64200</v>
      </c>
      <c r="F583" s="80">
        <v>0.05</v>
      </c>
      <c r="G583" s="32" t="s">
        <v>1279</v>
      </c>
      <c r="H583" s="32" t="s">
        <v>434</v>
      </c>
      <c r="I583" s="81">
        <v>42367</v>
      </c>
      <c r="J583" s="32" t="s">
        <v>2505</v>
      </c>
      <c r="K583" s="32" t="s">
        <v>2506</v>
      </c>
      <c r="L583" s="105">
        <v>42370</v>
      </c>
      <c r="M583" s="105">
        <v>42735</v>
      </c>
    </row>
    <row r="584" spans="1:13">
      <c r="A584" s="77" t="s">
        <v>1381</v>
      </c>
      <c r="C584" s="33" t="s">
        <v>366</v>
      </c>
      <c r="D584" s="33" t="s">
        <v>1659</v>
      </c>
      <c r="E584" s="33">
        <v>39700</v>
      </c>
      <c r="F584" s="80">
        <v>0.05</v>
      </c>
      <c r="G584" s="32" t="s">
        <v>1279</v>
      </c>
      <c r="H584" s="32" t="s">
        <v>435</v>
      </c>
      <c r="I584" s="81">
        <v>42367</v>
      </c>
      <c r="J584" s="32" t="s">
        <v>2507</v>
      </c>
      <c r="K584" s="32" t="s">
        <v>2506</v>
      </c>
      <c r="L584" s="105">
        <v>42370</v>
      </c>
      <c r="M584" s="105">
        <v>42735</v>
      </c>
    </row>
    <row r="585" spans="1:13">
      <c r="A585" s="77" t="s">
        <v>1381</v>
      </c>
      <c r="C585" s="33" t="s">
        <v>366</v>
      </c>
      <c r="D585" s="33" t="s">
        <v>2105</v>
      </c>
      <c r="E585" s="33">
        <v>500</v>
      </c>
      <c r="F585" s="80">
        <v>0</v>
      </c>
      <c r="G585" s="32" t="s">
        <v>1281</v>
      </c>
      <c r="H585" s="32" t="s">
        <v>434</v>
      </c>
      <c r="I585" s="81">
        <v>42367</v>
      </c>
      <c r="J585" s="32" t="s">
        <v>2505</v>
      </c>
      <c r="K585" s="32" t="s">
        <v>2508</v>
      </c>
      <c r="L585" s="105">
        <v>42370</v>
      </c>
      <c r="M585" s="105">
        <v>42735</v>
      </c>
    </row>
    <row r="586" spans="1:13">
      <c r="A586" s="77" t="s">
        <v>1440</v>
      </c>
      <c r="C586" s="33" t="s">
        <v>333</v>
      </c>
      <c r="D586" s="33" t="s">
        <v>1658</v>
      </c>
      <c r="E586" s="33">
        <v>32600</v>
      </c>
      <c r="F586" s="80">
        <v>0.05</v>
      </c>
      <c r="G586" s="32" t="s">
        <v>1279</v>
      </c>
      <c r="H586" s="32" t="s">
        <v>434</v>
      </c>
      <c r="I586" s="81">
        <v>42367</v>
      </c>
      <c r="J586" s="32" t="s">
        <v>936</v>
      </c>
      <c r="K586" s="32" t="s">
        <v>2509</v>
      </c>
      <c r="L586" s="105">
        <v>42370</v>
      </c>
      <c r="M586" s="105">
        <v>42735</v>
      </c>
    </row>
    <row r="587" spans="1:13">
      <c r="A587" s="77" t="s">
        <v>1440</v>
      </c>
      <c r="C587" s="33" t="s">
        <v>333</v>
      </c>
      <c r="D587" s="33" t="s">
        <v>1659</v>
      </c>
      <c r="E587" s="33">
        <v>18300</v>
      </c>
      <c r="F587" s="80">
        <v>0.05</v>
      </c>
      <c r="G587" s="32" t="s">
        <v>1279</v>
      </c>
      <c r="H587" s="32" t="s">
        <v>435</v>
      </c>
      <c r="I587" s="81">
        <v>42367</v>
      </c>
      <c r="J587" s="32" t="s">
        <v>937</v>
      </c>
      <c r="K587" s="32" t="s">
        <v>2509</v>
      </c>
      <c r="L587" s="105">
        <v>42370</v>
      </c>
      <c r="M587" s="105">
        <v>42735</v>
      </c>
    </row>
    <row r="588" spans="1:13">
      <c r="A588" s="77" t="s">
        <v>1440</v>
      </c>
      <c r="C588" s="33" t="s">
        <v>333</v>
      </c>
      <c r="D588" s="33" t="s">
        <v>2106</v>
      </c>
      <c r="E588" s="33">
        <v>200</v>
      </c>
      <c r="F588" s="80">
        <v>0</v>
      </c>
      <c r="G588" s="32" t="s">
        <v>1281</v>
      </c>
      <c r="H588" s="32" t="s">
        <v>434</v>
      </c>
      <c r="I588" s="81">
        <v>42367</v>
      </c>
      <c r="J588" s="32" t="s">
        <v>936</v>
      </c>
      <c r="K588" s="32" t="s">
        <v>2510</v>
      </c>
      <c r="L588" s="105">
        <v>42370</v>
      </c>
      <c r="M588" s="105">
        <v>42735</v>
      </c>
    </row>
    <row r="589" spans="1:13">
      <c r="A589" s="77" t="s">
        <v>1440</v>
      </c>
      <c r="C589" s="33" t="s">
        <v>333</v>
      </c>
      <c r="D589" s="33" t="s">
        <v>2107</v>
      </c>
      <c r="E589" s="33">
        <v>840</v>
      </c>
      <c r="F589" s="80">
        <v>0</v>
      </c>
      <c r="G589" s="32" t="s">
        <v>1281</v>
      </c>
      <c r="H589" s="32" t="s">
        <v>434</v>
      </c>
      <c r="I589" s="81">
        <v>42367</v>
      </c>
      <c r="J589" s="32" t="s">
        <v>936</v>
      </c>
      <c r="K589" s="32" t="s">
        <v>2510</v>
      </c>
      <c r="L589" s="105">
        <v>42370</v>
      </c>
      <c r="M589" s="105">
        <v>42735</v>
      </c>
    </row>
    <row r="590" spans="1:13">
      <c r="A590" s="77" t="s">
        <v>1440</v>
      </c>
      <c r="C590" s="33" t="s">
        <v>333</v>
      </c>
      <c r="D590" s="33" t="s">
        <v>2108</v>
      </c>
      <c r="E590" s="33">
        <v>330</v>
      </c>
      <c r="F590" s="80">
        <v>0</v>
      </c>
      <c r="G590" s="32" t="s">
        <v>1281</v>
      </c>
      <c r="H590" s="32" t="s">
        <v>434</v>
      </c>
      <c r="I590" s="81">
        <v>42367</v>
      </c>
      <c r="J590" s="32" t="s">
        <v>936</v>
      </c>
      <c r="K590" s="32" t="s">
        <v>2510</v>
      </c>
      <c r="L590" s="105">
        <v>42370</v>
      </c>
      <c r="M590" s="105">
        <v>42735</v>
      </c>
    </row>
    <row r="591" spans="1:13">
      <c r="A591" s="77" t="s">
        <v>1440</v>
      </c>
      <c r="C591" s="33" t="s">
        <v>333</v>
      </c>
      <c r="D591" s="33" t="s">
        <v>2109</v>
      </c>
      <c r="E591" s="33">
        <v>500</v>
      </c>
      <c r="F591" s="80">
        <v>0</v>
      </c>
      <c r="G591" s="32" t="s">
        <v>1281</v>
      </c>
      <c r="H591" s="32" t="s">
        <v>434</v>
      </c>
      <c r="I591" s="81">
        <v>42367</v>
      </c>
      <c r="J591" s="32" t="s">
        <v>936</v>
      </c>
      <c r="K591" s="32" t="s">
        <v>2510</v>
      </c>
      <c r="L591" s="105">
        <v>42370</v>
      </c>
      <c r="M591" s="105">
        <v>42735</v>
      </c>
    </row>
    <row r="592" spans="1:13">
      <c r="A592" s="77" t="s">
        <v>1447</v>
      </c>
      <c r="C592" s="33" t="s">
        <v>407</v>
      </c>
      <c r="D592" s="33" t="s">
        <v>1658</v>
      </c>
      <c r="E592" s="33">
        <v>72800</v>
      </c>
      <c r="F592" s="80">
        <v>0.05</v>
      </c>
      <c r="G592" s="32" t="s">
        <v>1279</v>
      </c>
      <c r="H592" s="32" t="s">
        <v>434</v>
      </c>
      <c r="I592" s="81">
        <v>42367</v>
      </c>
      <c r="J592" s="32" t="s">
        <v>940</v>
      </c>
      <c r="K592" s="32" t="s">
        <v>2511</v>
      </c>
      <c r="L592" s="105">
        <v>42370</v>
      </c>
      <c r="M592" s="105">
        <v>42735</v>
      </c>
    </row>
    <row r="593" spans="1:13">
      <c r="A593" s="77" t="s">
        <v>1447</v>
      </c>
      <c r="C593" s="33" t="s">
        <v>407</v>
      </c>
      <c r="D593" s="33" t="s">
        <v>1659</v>
      </c>
      <c r="E593" s="33">
        <v>44800</v>
      </c>
      <c r="F593" s="80">
        <v>0.05</v>
      </c>
      <c r="G593" s="32" t="s">
        <v>1279</v>
      </c>
      <c r="H593" s="32" t="s">
        <v>435</v>
      </c>
      <c r="I593" s="81">
        <v>42367</v>
      </c>
      <c r="J593" s="32" t="s">
        <v>941</v>
      </c>
      <c r="K593" s="32" t="s">
        <v>2511</v>
      </c>
      <c r="L593" s="105">
        <v>42370</v>
      </c>
      <c r="M593" s="105">
        <v>42735</v>
      </c>
    </row>
    <row r="594" spans="1:13">
      <c r="A594" s="77" t="s">
        <v>1449</v>
      </c>
      <c r="C594" s="33" t="s">
        <v>336</v>
      </c>
      <c r="D594" s="33" t="s">
        <v>1658</v>
      </c>
      <c r="E594" s="33">
        <v>12900</v>
      </c>
      <c r="F594" s="80">
        <v>0.05</v>
      </c>
      <c r="G594" s="32" t="s">
        <v>1279</v>
      </c>
      <c r="H594" s="32" t="s">
        <v>434</v>
      </c>
      <c r="I594" s="81">
        <v>42367</v>
      </c>
      <c r="J594" s="32" t="s">
        <v>944</v>
      </c>
      <c r="K594" s="32" t="s">
        <v>2512</v>
      </c>
      <c r="L594" s="105">
        <v>42370</v>
      </c>
      <c r="M594" s="105">
        <v>42735</v>
      </c>
    </row>
    <row r="595" spans="1:13">
      <c r="A595" s="77" t="s">
        <v>1449</v>
      </c>
      <c r="C595" s="33" t="s">
        <v>336</v>
      </c>
      <c r="D595" s="33" t="s">
        <v>1659</v>
      </c>
      <c r="E595" s="33">
        <v>3400</v>
      </c>
      <c r="F595" s="80">
        <v>0.05</v>
      </c>
      <c r="G595" s="32" t="s">
        <v>1279</v>
      </c>
      <c r="H595" s="32" t="s">
        <v>435</v>
      </c>
      <c r="I595" s="81">
        <v>42367</v>
      </c>
      <c r="J595" s="32" t="s">
        <v>945</v>
      </c>
      <c r="K595" s="32" t="s">
        <v>2512</v>
      </c>
      <c r="L595" s="105">
        <v>42370</v>
      </c>
      <c r="M595" s="105">
        <v>42735</v>
      </c>
    </row>
    <row r="596" spans="1:13">
      <c r="A596" s="77" t="s">
        <v>1449</v>
      </c>
      <c r="C596" s="33" t="s">
        <v>336</v>
      </c>
      <c r="D596" s="33" t="s">
        <v>2110</v>
      </c>
      <c r="E596" s="33">
        <v>1660</v>
      </c>
      <c r="F596" s="80">
        <v>0</v>
      </c>
      <c r="G596" s="32" t="s">
        <v>1281</v>
      </c>
      <c r="H596" s="32" t="s">
        <v>434</v>
      </c>
      <c r="I596" s="81">
        <v>42367</v>
      </c>
      <c r="J596" s="32" t="s">
        <v>944</v>
      </c>
      <c r="K596" s="32" t="s">
        <v>2513</v>
      </c>
      <c r="L596" s="105">
        <v>42370</v>
      </c>
      <c r="M596" s="105">
        <v>42735</v>
      </c>
    </row>
    <row r="597" spans="1:13">
      <c r="A597" s="77" t="s">
        <v>1449</v>
      </c>
      <c r="C597" s="33" t="s">
        <v>336</v>
      </c>
      <c r="D597" s="33" t="s">
        <v>2111</v>
      </c>
      <c r="E597" s="33">
        <v>840</v>
      </c>
      <c r="F597" s="80">
        <v>0</v>
      </c>
      <c r="G597" s="32" t="s">
        <v>1281</v>
      </c>
      <c r="H597" s="32" t="s">
        <v>434</v>
      </c>
      <c r="I597" s="81">
        <v>42367</v>
      </c>
      <c r="J597" s="32" t="s">
        <v>944</v>
      </c>
      <c r="K597" s="32" t="s">
        <v>2513</v>
      </c>
      <c r="L597" s="105">
        <v>42370</v>
      </c>
      <c r="M597" s="105">
        <v>42735</v>
      </c>
    </row>
    <row r="598" spans="1:13">
      <c r="A598" s="77" t="s">
        <v>1449</v>
      </c>
      <c r="C598" s="33" t="s">
        <v>336</v>
      </c>
      <c r="D598" s="33" t="s">
        <v>2112</v>
      </c>
      <c r="E598" s="33">
        <v>1660</v>
      </c>
      <c r="F598" s="80">
        <v>0</v>
      </c>
      <c r="G598" s="32" t="s">
        <v>1281</v>
      </c>
      <c r="H598" s="32" t="s">
        <v>434</v>
      </c>
      <c r="I598" s="81">
        <v>42367</v>
      </c>
      <c r="J598" s="32" t="s">
        <v>944</v>
      </c>
      <c r="K598" s="32" t="s">
        <v>2513</v>
      </c>
      <c r="L598" s="105">
        <v>42370</v>
      </c>
      <c r="M598" s="105">
        <v>42735</v>
      </c>
    </row>
    <row r="599" spans="1:13">
      <c r="A599" s="77" t="s">
        <v>1449</v>
      </c>
      <c r="C599" s="33" t="s">
        <v>336</v>
      </c>
      <c r="D599" s="33" t="s">
        <v>2113</v>
      </c>
      <c r="E599" s="33">
        <v>420</v>
      </c>
      <c r="F599" s="80">
        <v>0</v>
      </c>
      <c r="G599" s="32" t="s">
        <v>1281</v>
      </c>
      <c r="H599" s="32" t="s">
        <v>434</v>
      </c>
      <c r="I599" s="81">
        <v>42367</v>
      </c>
      <c r="J599" s="32" t="s">
        <v>944</v>
      </c>
      <c r="K599" s="32" t="s">
        <v>2513</v>
      </c>
      <c r="L599" s="105">
        <v>42370</v>
      </c>
      <c r="M599" s="105">
        <v>42735</v>
      </c>
    </row>
    <row r="600" spans="1:13">
      <c r="A600" s="77" t="s">
        <v>1449</v>
      </c>
      <c r="C600" s="33" t="s">
        <v>336</v>
      </c>
      <c r="D600" s="33" t="s">
        <v>2114</v>
      </c>
      <c r="E600" s="33">
        <v>840</v>
      </c>
      <c r="F600" s="80">
        <v>0</v>
      </c>
      <c r="G600" s="32" t="s">
        <v>1281</v>
      </c>
      <c r="H600" s="32" t="s">
        <v>434</v>
      </c>
      <c r="I600" s="81">
        <v>42367</v>
      </c>
      <c r="J600" s="32" t="s">
        <v>944</v>
      </c>
      <c r="K600" s="32" t="s">
        <v>2513</v>
      </c>
      <c r="L600" s="105">
        <v>42370</v>
      </c>
      <c r="M600" s="105">
        <v>42735</v>
      </c>
    </row>
    <row r="601" spans="1:13">
      <c r="A601" s="77" t="s">
        <v>1449</v>
      </c>
      <c r="C601" s="33" t="s">
        <v>336</v>
      </c>
      <c r="D601" s="33" t="s">
        <v>2115</v>
      </c>
      <c r="E601" s="33">
        <v>1660</v>
      </c>
      <c r="F601" s="80">
        <v>0</v>
      </c>
      <c r="G601" s="32" t="s">
        <v>1281</v>
      </c>
      <c r="H601" s="32" t="s">
        <v>434</v>
      </c>
      <c r="I601" s="81">
        <v>42367</v>
      </c>
      <c r="J601" s="32" t="s">
        <v>944</v>
      </c>
      <c r="K601" s="32" t="s">
        <v>2513</v>
      </c>
      <c r="L601" s="105">
        <v>42370</v>
      </c>
      <c r="M601" s="105">
        <v>42735</v>
      </c>
    </row>
    <row r="602" spans="1:13">
      <c r="A602" s="77" t="s">
        <v>1449</v>
      </c>
      <c r="C602" s="33" t="s">
        <v>336</v>
      </c>
      <c r="D602" s="33" t="s">
        <v>2116</v>
      </c>
      <c r="E602" s="33">
        <v>12000</v>
      </c>
      <c r="F602" s="80">
        <v>0.3</v>
      </c>
      <c r="G602" s="32" t="s">
        <v>1282</v>
      </c>
      <c r="H602" s="32" t="s">
        <v>434</v>
      </c>
      <c r="I602" s="81">
        <v>42367</v>
      </c>
      <c r="J602" s="32" t="s">
        <v>944</v>
      </c>
      <c r="K602" s="32" t="s">
        <v>2514</v>
      </c>
      <c r="L602" s="105">
        <v>42370</v>
      </c>
      <c r="M602" s="105">
        <v>42735</v>
      </c>
    </row>
    <row r="603" spans="1:13">
      <c r="A603" s="77" t="s">
        <v>1456</v>
      </c>
      <c r="C603" s="33" t="s">
        <v>337</v>
      </c>
      <c r="D603" s="33" t="s">
        <v>1658</v>
      </c>
      <c r="E603" s="33">
        <v>69600</v>
      </c>
      <c r="F603" s="80">
        <v>0.05</v>
      </c>
      <c r="G603" s="32" t="s">
        <v>1279</v>
      </c>
      <c r="H603" s="32" t="s">
        <v>434</v>
      </c>
      <c r="I603" s="81">
        <v>42367</v>
      </c>
      <c r="J603" s="32" t="s">
        <v>2515</v>
      </c>
      <c r="K603" s="32" t="s">
        <v>2516</v>
      </c>
      <c r="L603" s="105">
        <v>42370</v>
      </c>
      <c r="M603" s="105">
        <v>42735</v>
      </c>
    </row>
    <row r="604" spans="1:13">
      <c r="A604" s="77" t="s">
        <v>1456</v>
      </c>
      <c r="C604" s="33" t="s">
        <v>337</v>
      </c>
      <c r="D604" s="33" t="s">
        <v>1659</v>
      </c>
      <c r="E604" s="33">
        <v>1500</v>
      </c>
      <c r="F604" s="80">
        <v>0.05</v>
      </c>
      <c r="G604" s="32" t="s">
        <v>1279</v>
      </c>
      <c r="H604" s="32" t="s">
        <v>435</v>
      </c>
      <c r="I604" s="81">
        <v>42367</v>
      </c>
      <c r="J604" s="32" t="s">
        <v>2517</v>
      </c>
      <c r="K604" s="32" t="s">
        <v>2516</v>
      </c>
      <c r="L604" s="105">
        <v>42370</v>
      </c>
      <c r="M604" s="105">
        <v>42735</v>
      </c>
    </row>
    <row r="605" spans="1:13">
      <c r="A605" s="77" t="s">
        <v>1456</v>
      </c>
      <c r="C605" s="33" t="s">
        <v>337</v>
      </c>
      <c r="D605" s="33" t="s">
        <v>2117</v>
      </c>
      <c r="E605" s="33">
        <v>266</v>
      </c>
      <c r="F605" s="80">
        <v>0</v>
      </c>
      <c r="G605" s="32" t="s">
        <v>1281</v>
      </c>
      <c r="H605" s="32" t="s">
        <v>434</v>
      </c>
      <c r="I605" s="81">
        <v>42367</v>
      </c>
      <c r="J605" s="32" t="s">
        <v>2515</v>
      </c>
      <c r="K605" s="32" t="s">
        <v>2518</v>
      </c>
      <c r="L605" s="105">
        <v>42370</v>
      </c>
      <c r="M605" s="105">
        <v>42735</v>
      </c>
    </row>
    <row r="606" spans="1:13">
      <c r="A606" s="77" t="s">
        <v>1456</v>
      </c>
      <c r="C606" s="33" t="s">
        <v>337</v>
      </c>
      <c r="D606" s="33" t="s">
        <v>2118</v>
      </c>
      <c r="E606" s="33">
        <v>100</v>
      </c>
      <c r="F606" s="80">
        <v>0</v>
      </c>
      <c r="G606" s="32" t="s">
        <v>1281</v>
      </c>
      <c r="H606" s="32" t="s">
        <v>434</v>
      </c>
      <c r="I606" s="81">
        <v>42367</v>
      </c>
      <c r="J606" s="32" t="s">
        <v>2515</v>
      </c>
      <c r="K606" s="32" t="s">
        <v>2518</v>
      </c>
      <c r="L606" s="105">
        <v>42370</v>
      </c>
      <c r="M606" s="105">
        <v>42735</v>
      </c>
    </row>
    <row r="607" spans="1:13">
      <c r="A607" s="77" t="s">
        <v>1456</v>
      </c>
      <c r="C607" s="33" t="s">
        <v>337</v>
      </c>
      <c r="D607" s="33" t="s">
        <v>2119</v>
      </c>
      <c r="E607" s="33">
        <v>200</v>
      </c>
      <c r="F607" s="80">
        <v>0</v>
      </c>
      <c r="G607" s="32" t="s">
        <v>1281</v>
      </c>
      <c r="H607" s="32" t="s">
        <v>434</v>
      </c>
      <c r="I607" s="81">
        <v>42367</v>
      </c>
      <c r="J607" s="32" t="s">
        <v>2515</v>
      </c>
      <c r="K607" s="32" t="s">
        <v>2518</v>
      </c>
      <c r="L607" s="105">
        <v>42370</v>
      </c>
      <c r="M607" s="105">
        <v>42735</v>
      </c>
    </row>
    <row r="608" spans="1:13">
      <c r="A608" s="77" t="s">
        <v>1456</v>
      </c>
      <c r="C608" s="33" t="s">
        <v>337</v>
      </c>
      <c r="D608" s="33" t="s">
        <v>2120</v>
      </c>
      <c r="E608" s="33">
        <v>420</v>
      </c>
      <c r="F608" s="80">
        <v>0</v>
      </c>
      <c r="G608" s="32" t="s">
        <v>1281</v>
      </c>
      <c r="H608" s="32" t="s">
        <v>434</v>
      </c>
      <c r="I608" s="81">
        <v>42367</v>
      </c>
      <c r="J608" s="32" t="s">
        <v>2515</v>
      </c>
      <c r="K608" s="32" t="s">
        <v>2518</v>
      </c>
      <c r="L608" s="105">
        <v>42370</v>
      </c>
      <c r="M608" s="105">
        <v>42735</v>
      </c>
    </row>
    <row r="609" spans="1:13">
      <c r="A609" s="77" t="s">
        <v>1456</v>
      </c>
      <c r="C609" s="33" t="s">
        <v>337</v>
      </c>
      <c r="D609" s="33" t="s">
        <v>2121</v>
      </c>
      <c r="E609" s="33">
        <v>330</v>
      </c>
      <c r="F609" s="80">
        <v>0</v>
      </c>
      <c r="G609" s="32" t="s">
        <v>1281</v>
      </c>
      <c r="H609" s="32" t="s">
        <v>434</v>
      </c>
      <c r="I609" s="81">
        <v>42367</v>
      </c>
      <c r="J609" s="32" t="s">
        <v>2515</v>
      </c>
      <c r="K609" s="32" t="s">
        <v>2518</v>
      </c>
      <c r="L609" s="105">
        <v>42370</v>
      </c>
      <c r="M609" s="105">
        <v>42735</v>
      </c>
    </row>
    <row r="610" spans="1:13">
      <c r="A610" s="77" t="s">
        <v>1456</v>
      </c>
      <c r="C610" s="33" t="s">
        <v>337</v>
      </c>
      <c r="D610" s="33" t="s">
        <v>2122</v>
      </c>
      <c r="E610" s="33">
        <v>330</v>
      </c>
      <c r="F610" s="80">
        <v>0</v>
      </c>
      <c r="G610" s="32" t="s">
        <v>1281</v>
      </c>
      <c r="H610" s="32" t="s">
        <v>434</v>
      </c>
      <c r="I610" s="81">
        <v>42367</v>
      </c>
      <c r="J610" s="32" t="s">
        <v>2515</v>
      </c>
      <c r="K610" s="32" t="s">
        <v>2518</v>
      </c>
      <c r="L610" s="105">
        <v>42370</v>
      </c>
      <c r="M610" s="105">
        <v>42735</v>
      </c>
    </row>
    <row r="611" spans="1:13">
      <c r="A611" s="77" t="s">
        <v>1470</v>
      </c>
      <c r="C611" s="33" t="s">
        <v>341</v>
      </c>
      <c r="D611" s="33" t="s">
        <v>1658</v>
      </c>
      <c r="E611" s="33">
        <v>16300</v>
      </c>
      <c r="F611" s="80">
        <v>0.05</v>
      </c>
      <c r="G611" s="32" t="s">
        <v>1279</v>
      </c>
      <c r="H611" s="32" t="s">
        <v>434</v>
      </c>
      <c r="I611" s="81">
        <v>42367</v>
      </c>
      <c r="J611" s="32" t="s">
        <v>946</v>
      </c>
      <c r="K611" s="32" t="s">
        <v>2519</v>
      </c>
      <c r="L611" s="105">
        <v>42370</v>
      </c>
      <c r="M611" s="105">
        <v>42735</v>
      </c>
    </row>
    <row r="612" spans="1:13">
      <c r="A612" s="77" t="s">
        <v>1470</v>
      </c>
      <c r="C612" s="33" t="s">
        <v>341</v>
      </c>
      <c r="D612" s="33" t="s">
        <v>1659</v>
      </c>
      <c r="E612" s="33">
        <v>1700</v>
      </c>
      <c r="F612" s="80">
        <v>0.05</v>
      </c>
      <c r="G612" s="32" t="s">
        <v>1279</v>
      </c>
      <c r="H612" s="32" t="s">
        <v>435</v>
      </c>
      <c r="I612" s="81">
        <v>42367</v>
      </c>
      <c r="J612" s="32" t="s">
        <v>947</v>
      </c>
      <c r="K612" s="32" t="s">
        <v>2519</v>
      </c>
      <c r="L612" s="105">
        <v>42370</v>
      </c>
      <c r="M612" s="105">
        <v>42735</v>
      </c>
    </row>
    <row r="613" spans="1:13">
      <c r="A613" s="77" t="s">
        <v>1470</v>
      </c>
      <c r="C613" s="33" t="s">
        <v>341</v>
      </c>
      <c r="D613" s="33" t="s">
        <v>2123</v>
      </c>
      <c r="E613" s="33">
        <v>840</v>
      </c>
      <c r="F613" s="80">
        <v>0</v>
      </c>
      <c r="G613" s="32" t="s">
        <v>1281</v>
      </c>
      <c r="H613" s="32" t="s">
        <v>434</v>
      </c>
      <c r="I613" s="81">
        <v>42367</v>
      </c>
      <c r="J613" s="32" t="s">
        <v>946</v>
      </c>
      <c r="K613" s="32" t="s">
        <v>2520</v>
      </c>
      <c r="L613" s="105">
        <v>42370</v>
      </c>
      <c r="M613" s="105">
        <v>42735</v>
      </c>
    </row>
    <row r="614" spans="1:13">
      <c r="A614" s="77" t="s">
        <v>1470</v>
      </c>
      <c r="C614" s="33" t="s">
        <v>341</v>
      </c>
      <c r="D614" s="33" t="s">
        <v>2124</v>
      </c>
      <c r="E614" s="33">
        <v>1660</v>
      </c>
      <c r="F614" s="80">
        <v>0</v>
      </c>
      <c r="G614" s="32" t="s">
        <v>1281</v>
      </c>
      <c r="H614" s="32" t="s">
        <v>434</v>
      </c>
      <c r="I614" s="81">
        <v>42367</v>
      </c>
      <c r="J614" s="32" t="s">
        <v>946</v>
      </c>
      <c r="K614" s="32" t="s">
        <v>2520</v>
      </c>
      <c r="L614" s="105">
        <v>42370</v>
      </c>
      <c r="M614" s="105">
        <v>42735</v>
      </c>
    </row>
    <row r="615" spans="1:13">
      <c r="A615" s="77" t="s">
        <v>1393</v>
      </c>
      <c r="C615" s="33" t="s">
        <v>371</v>
      </c>
      <c r="D615" s="33" t="s">
        <v>1658</v>
      </c>
      <c r="E615" s="33">
        <v>496300</v>
      </c>
      <c r="F615" s="80">
        <v>0.05</v>
      </c>
      <c r="G615" s="32" t="s">
        <v>1279</v>
      </c>
      <c r="H615" s="32" t="s">
        <v>434</v>
      </c>
      <c r="I615" s="81">
        <v>42367</v>
      </c>
      <c r="J615" s="32" t="s">
        <v>902</v>
      </c>
      <c r="K615" s="32" t="s">
        <v>2521</v>
      </c>
      <c r="L615" s="105">
        <v>42370</v>
      </c>
      <c r="M615" s="105">
        <v>42735</v>
      </c>
    </row>
    <row r="616" spans="1:13">
      <c r="A616" s="77" t="s">
        <v>1393</v>
      </c>
      <c r="C616" s="33" t="s">
        <v>371</v>
      </c>
      <c r="D616" s="33" t="s">
        <v>1659</v>
      </c>
      <c r="E616" s="33">
        <v>109300</v>
      </c>
      <c r="F616" s="80">
        <v>0.05</v>
      </c>
      <c r="G616" s="32" t="s">
        <v>1279</v>
      </c>
      <c r="H616" s="32" t="s">
        <v>435</v>
      </c>
      <c r="I616" s="81">
        <v>42367</v>
      </c>
      <c r="J616" s="32" t="s">
        <v>903</v>
      </c>
      <c r="K616" s="32" t="s">
        <v>2521</v>
      </c>
      <c r="L616" s="105">
        <v>42370</v>
      </c>
      <c r="M616" s="105">
        <v>42735</v>
      </c>
    </row>
    <row r="617" spans="1:13">
      <c r="A617" s="77" t="s">
        <v>1393</v>
      </c>
      <c r="C617" s="33" t="s">
        <v>371</v>
      </c>
      <c r="D617" s="33" t="s">
        <v>2125</v>
      </c>
      <c r="E617" s="33">
        <v>5000</v>
      </c>
      <c r="F617" s="80">
        <v>0.05</v>
      </c>
      <c r="G617" s="32" t="s">
        <v>1280</v>
      </c>
      <c r="H617" s="32" t="s">
        <v>434</v>
      </c>
      <c r="I617" s="81">
        <v>42367</v>
      </c>
      <c r="J617" s="32" t="s">
        <v>902</v>
      </c>
      <c r="K617" s="32" t="s">
        <v>2522</v>
      </c>
      <c r="L617" s="105">
        <v>42370</v>
      </c>
      <c r="M617" s="105">
        <v>42735</v>
      </c>
    </row>
    <row r="618" spans="1:13">
      <c r="A618" s="77" t="s">
        <v>1393</v>
      </c>
      <c r="C618" s="33" t="s">
        <v>371</v>
      </c>
      <c r="D618" s="33" t="s">
        <v>2126</v>
      </c>
      <c r="E618" s="33">
        <v>5000</v>
      </c>
      <c r="F618" s="80">
        <v>0.05</v>
      </c>
      <c r="G618" s="32" t="s">
        <v>1280</v>
      </c>
      <c r="H618" s="32" t="s">
        <v>434</v>
      </c>
      <c r="I618" s="81">
        <v>42367</v>
      </c>
      <c r="J618" s="32" t="s">
        <v>902</v>
      </c>
      <c r="K618" s="32" t="s">
        <v>2522</v>
      </c>
      <c r="L618" s="105">
        <v>42370</v>
      </c>
      <c r="M618" s="105">
        <v>42735</v>
      </c>
    </row>
    <row r="619" spans="1:13">
      <c r="A619" s="77" t="s">
        <v>1393</v>
      </c>
      <c r="C619" s="33" t="s">
        <v>371</v>
      </c>
      <c r="D619" s="33" t="s">
        <v>2127</v>
      </c>
      <c r="E619" s="33">
        <v>20000</v>
      </c>
      <c r="F619" s="80">
        <v>0.05</v>
      </c>
      <c r="G619" s="32" t="s">
        <v>1280</v>
      </c>
      <c r="H619" s="32" t="s">
        <v>434</v>
      </c>
      <c r="I619" s="81">
        <v>42367</v>
      </c>
      <c r="J619" s="32" t="s">
        <v>902</v>
      </c>
      <c r="K619" s="32" t="s">
        <v>2522</v>
      </c>
      <c r="L619" s="105">
        <v>42370</v>
      </c>
      <c r="M619" s="105">
        <v>42735</v>
      </c>
    </row>
    <row r="620" spans="1:13">
      <c r="A620" s="77" t="s">
        <v>1393</v>
      </c>
      <c r="C620" s="33" t="s">
        <v>371</v>
      </c>
      <c r="D620" s="33" t="s">
        <v>2128</v>
      </c>
      <c r="E620" s="33">
        <v>30000</v>
      </c>
      <c r="F620" s="80">
        <v>0.05</v>
      </c>
      <c r="G620" s="32" t="s">
        <v>1280</v>
      </c>
      <c r="H620" s="32" t="s">
        <v>434</v>
      </c>
      <c r="I620" s="81">
        <v>42367</v>
      </c>
      <c r="J620" s="32" t="s">
        <v>902</v>
      </c>
      <c r="K620" s="32" t="s">
        <v>2522</v>
      </c>
      <c r="L620" s="105">
        <v>42370</v>
      </c>
      <c r="M620" s="105">
        <v>42735</v>
      </c>
    </row>
    <row r="621" spans="1:13">
      <c r="A621" s="77" t="s">
        <v>1393</v>
      </c>
      <c r="C621" s="33" t="s">
        <v>371</v>
      </c>
      <c r="D621" s="33" t="s">
        <v>2129</v>
      </c>
      <c r="E621" s="33">
        <v>15000</v>
      </c>
      <c r="F621" s="80">
        <v>0.05</v>
      </c>
      <c r="G621" s="32" t="s">
        <v>1280</v>
      </c>
      <c r="H621" s="32" t="s">
        <v>434</v>
      </c>
      <c r="I621" s="81">
        <v>42367</v>
      </c>
      <c r="J621" s="32" t="s">
        <v>902</v>
      </c>
      <c r="K621" s="32" t="s">
        <v>2522</v>
      </c>
      <c r="L621" s="105">
        <v>42370</v>
      </c>
      <c r="M621" s="105">
        <v>42735</v>
      </c>
    </row>
    <row r="622" spans="1:13">
      <c r="A622" s="77" t="s">
        <v>1393</v>
      </c>
      <c r="C622" s="33" t="s">
        <v>371</v>
      </c>
      <c r="D622" s="33" t="s">
        <v>2130</v>
      </c>
      <c r="E622" s="33">
        <v>60000</v>
      </c>
      <c r="F622" s="80">
        <v>0.05</v>
      </c>
      <c r="G622" s="32" t="s">
        <v>1280</v>
      </c>
      <c r="H622" s="32" t="s">
        <v>434</v>
      </c>
      <c r="I622" s="81">
        <v>42367</v>
      </c>
      <c r="J622" s="32" t="s">
        <v>902</v>
      </c>
      <c r="K622" s="32" t="s">
        <v>2522</v>
      </c>
      <c r="L622" s="105">
        <v>42370</v>
      </c>
      <c r="M622" s="105">
        <v>42735</v>
      </c>
    </row>
    <row r="623" spans="1:13">
      <c r="A623" s="77" t="s">
        <v>1393</v>
      </c>
      <c r="C623" s="33" t="s">
        <v>371</v>
      </c>
      <c r="D623" s="33" t="s">
        <v>2131</v>
      </c>
      <c r="E623" s="33">
        <v>3750</v>
      </c>
      <c r="F623" s="80">
        <v>0.05</v>
      </c>
      <c r="G623" s="32" t="s">
        <v>1280</v>
      </c>
      <c r="H623" s="32" t="s">
        <v>434</v>
      </c>
      <c r="I623" s="81">
        <v>42367</v>
      </c>
      <c r="J623" s="32" t="s">
        <v>902</v>
      </c>
      <c r="K623" s="32" t="s">
        <v>2522</v>
      </c>
      <c r="L623" s="105">
        <v>42370</v>
      </c>
      <c r="M623" s="105">
        <v>42735</v>
      </c>
    </row>
    <row r="624" spans="1:13">
      <c r="A624" s="77" t="s">
        <v>1393</v>
      </c>
      <c r="C624" s="33" t="s">
        <v>371</v>
      </c>
      <c r="D624" s="33" t="s">
        <v>2132</v>
      </c>
      <c r="E624" s="33">
        <v>50000</v>
      </c>
      <c r="F624" s="80">
        <v>0.05</v>
      </c>
      <c r="G624" s="32" t="s">
        <v>1280</v>
      </c>
      <c r="H624" s="32" t="s">
        <v>434</v>
      </c>
      <c r="I624" s="81">
        <v>42367</v>
      </c>
      <c r="J624" s="32" t="s">
        <v>902</v>
      </c>
      <c r="K624" s="32" t="s">
        <v>2522</v>
      </c>
      <c r="L624" s="105">
        <v>42370</v>
      </c>
      <c r="M624" s="105">
        <v>42735</v>
      </c>
    </row>
    <row r="625" spans="1:13">
      <c r="A625" s="77" t="s">
        <v>1393</v>
      </c>
      <c r="C625" s="33" t="s">
        <v>371</v>
      </c>
      <c r="D625" s="33" t="s">
        <v>2133</v>
      </c>
      <c r="E625" s="33">
        <v>9375</v>
      </c>
      <c r="F625" s="80">
        <v>0.05</v>
      </c>
      <c r="G625" s="32" t="s">
        <v>1280</v>
      </c>
      <c r="H625" s="32" t="s">
        <v>434</v>
      </c>
      <c r="I625" s="81">
        <v>42367</v>
      </c>
      <c r="J625" s="32" t="s">
        <v>902</v>
      </c>
      <c r="K625" s="32" t="s">
        <v>2522</v>
      </c>
      <c r="L625" s="105">
        <v>42370</v>
      </c>
      <c r="M625" s="105">
        <v>42735</v>
      </c>
    </row>
    <row r="626" spans="1:13">
      <c r="A626" s="77" t="s">
        <v>1393</v>
      </c>
      <c r="C626" s="33" t="s">
        <v>371</v>
      </c>
      <c r="D626" s="33" t="s">
        <v>2134</v>
      </c>
      <c r="E626" s="33">
        <v>50000</v>
      </c>
      <c r="F626" s="80">
        <v>0.05</v>
      </c>
      <c r="G626" s="32" t="s">
        <v>1280</v>
      </c>
      <c r="H626" s="32" t="s">
        <v>434</v>
      </c>
      <c r="I626" s="81">
        <v>42367</v>
      </c>
      <c r="J626" s="32" t="s">
        <v>902</v>
      </c>
      <c r="K626" s="32" t="s">
        <v>2522</v>
      </c>
      <c r="L626" s="105">
        <v>42370</v>
      </c>
      <c r="M626" s="105">
        <v>42735</v>
      </c>
    </row>
    <row r="627" spans="1:13">
      <c r="A627" s="77" t="s">
        <v>1393</v>
      </c>
      <c r="C627" s="33" t="s">
        <v>371</v>
      </c>
      <c r="D627" s="33" t="s">
        <v>2135</v>
      </c>
      <c r="E627" s="33">
        <v>5000</v>
      </c>
      <c r="F627" s="80">
        <v>0.05</v>
      </c>
      <c r="G627" s="32" t="s">
        <v>1280</v>
      </c>
      <c r="H627" s="32" t="s">
        <v>434</v>
      </c>
      <c r="I627" s="81">
        <v>42367</v>
      </c>
      <c r="J627" s="32" t="s">
        <v>902</v>
      </c>
      <c r="K627" s="32" t="s">
        <v>2522</v>
      </c>
      <c r="L627" s="105">
        <v>42370</v>
      </c>
      <c r="M627" s="105">
        <v>42735</v>
      </c>
    </row>
    <row r="628" spans="1:13">
      <c r="A628" s="77" t="s">
        <v>1393</v>
      </c>
      <c r="C628" s="33" t="s">
        <v>371</v>
      </c>
      <c r="D628" s="33" t="s">
        <v>2136</v>
      </c>
      <c r="E628" s="33">
        <v>10000</v>
      </c>
      <c r="F628" s="80">
        <v>0.05</v>
      </c>
      <c r="G628" s="32" t="s">
        <v>1280</v>
      </c>
      <c r="H628" s="32" t="s">
        <v>434</v>
      </c>
      <c r="I628" s="81">
        <v>42367</v>
      </c>
      <c r="J628" s="32" t="s">
        <v>902</v>
      </c>
      <c r="K628" s="32" t="s">
        <v>2522</v>
      </c>
      <c r="L628" s="105">
        <v>42370</v>
      </c>
      <c r="M628" s="105">
        <v>42735</v>
      </c>
    </row>
    <row r="629" spans="1:13">
      <c r="A629" s="77" t="s">
        <v>1393</v>
      </c>
      <c r="C629" s="33" t="s">
        <v>371</v>
      </c>
      <c r="D629" s="33" t="s">
        <v>2137</v>
      </c>
      <c r="E629" s="33">
        <v>10000</v>
      </c>
      <c r="F629" s="80">
        <v>0.05</v>
      </c>
      <c r="G629" s="32" t="s">
        <v>1280</v>
      </c>
      <c r="H629" s="32" t="s">
        <v>434</v>
      </c>
      <c r="I629" s="81">
        <v>42367</v>
      </c>
      <c r="J629" s="32" t="s">
        <v>902</v>
      </c>
      <c r="K629" s="32" t="s">
        <v>2522</v>
      </c>
      <c r="L629" s="105">
        <v>42370</v>
      </c>
      <c r="M629" s="105">
        <v>42735</v>
      </c>
    </row>
    <row r="630" spans="1:13">
      <c r="A630" s="77" t="s">
        <v>1393</v>
      </c>
      <c r="C630" s="33" t="s">
        <v>371</v>
      </c>
      <c r="D630" s="33" t="s">
        <v>2138</v>
      </c>
      <c r="E630" s="33">
        <v>16500</v>
      </c>
      <c r="F630" s="80">
        <v>0</v>
      </c>
      <c r="G630" s="32" t="s">
        <v>1281</v>
      </c>
      <c r="H630" s="32" t="s">
        <v>434</v>
      </c>
      <c r="I630" s="81">
        <v>42367</v>
      </c>
      <c r="J630" s="32" t="s">
        <v>902</v>
      </c>
      <c r="K630" s="32" t="s">
        <v>2523</v>
      </c>
      <c r="L630" s="105">
        <v>42370</v>
      </c>
      <c r="M630" s="105">
        <v>42735</v>
      </c>
    </row>
    <row r="631" spans="1:13">
      <c r="A631" s="77" t="s">
        <v>1393</v>
      </c>
      <c r="C631" s="33" t="s">
        <v>371</v>
      </c>
      <c r="D631" s="33" t="s">
        <v>2139</v>
      </c>
      <c r="E631" s="33">
        <v>630</v>
      </c>
      <c r="F631" s="80">
        <v>0</v>
      </c>
      <c r="G631" s="32" t="s">
        <v>1281</v>
      </c>
      <c r="H631" s="32" t="s">
        <v>434</v>
      </c>
      <c r="I631" s="81">
        <v>42367</v>
      </c>
      <c r="J631" s="32" t="s">
        <v>902</v>
      </c>
      <c r="K631" s="32" t="s">
        <v>2523</v>
      </c>
      <c r="L631" s="105">
        <v>42370</v>
      </c>
      <c r="M631" s="105">
        <v>42735</v>
      </c>
    </row>
    <row r="632" spans="1:13">
      <c r="A632" s="77" t="s">
        <v>1393</v>
      </c>
      <c r="C632" s="33" t="s">
        <v>371</v>
      </c>
      <c r="D632" s="33" t="s">
        <v>2140</v>
      </c>
      <c r="E632" s="33">
        <v>500</v>
      </c>
      <c r="F632" s="80">
        <v>0</v>
      </c>
      <c r="G632" s="32" t="s">
        <v>1281</v>
      </c>
      <c r="H632" s="32" t="s">
        <v>434</v>
      </c>
      <c r="I632" s="81">
        <v>42367</v>
      </c>
      <c r="J632" s="32" t="s">
        <v>902</v>
      </c>
      <c r="K632" s="32" t="s">
        <v>2523</v>
      </c>
      <c r="L632" s="105">
        <v>42370</v>
      </c>
      <c r="M632" s="105">
        <v>42735</v>
      </c>
    </row>
    <row r="633" spans="1:13">
      <c r="A633" s="77" t="s">
        <v>1393</v>
      </c>
      <c r="C633" s="33" t="s">
        <v>371</v>
      </c>
      <c r="D633" s="33" t="s">
        <v>2141</v>
      </c>
      <c r="E633" s="33">
        <v>330</v>
      </c>
      <c r="F633" s="80">
        <v>0</v>
      </c>
      <c r="G633" s="32" t="s">
        <v>1281</v>
      </c>
      <c r="H633" s="32" t="s">
        <v>434</v>
      </c>
      <c r="I633" s="81">
        <v>42367</v>
      </c>
      <c r="J633" s="32" t="s">
        <v>902</v>
      </c>
      <c r="K633" s="32" t="s">
        <v>2523</v>
      </c>
      <c r="L633" s="105">
        <v>42370</v>
      </c>
      <c r="M633" s="105">
        <v>42735</v>
      </c>
    </row>
    <row r="634" spans="1:13">
      <c r="A634" s="77" t="s">
        <v>1393</v>
      </c>
      <c r="C634" s="33" t="s">
        <v>371</v>
      </c>
      <c r="D634" s="33" t="s">
        <v>2142</v>
      </c>
      <c r="E634" s="33">
        <v>20000</v>
      </c>
      <c r="F634" s="80">
        <v>0.59</v>
      </c>
      <c r="G634" s="32" t="s">
        <v>1282</v>
      </c>
      <c r="H634" s="32" t="s">
        <v>434</v>
      </c>
      <c r="I634" s="81">
        <v>42367</v>
      </c>
      <c r="J634" s="32" t="s">
        <v>902</v>
      </c>
      <c r="K634" s="32" t="s">
        <v>2524</v>
      </c>
      <c r="L634" s="105">
        <v>42370</v>
      </c>
      <c r="M634" s="105">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5">
        <v>42370</v>
      </c>
      <c r="M635" s="105">
        <v>42735</v>
      </c>
    </row>
    <row r="636" spans="1:13">
      <c r="A636" s="77" t="s">
        <v>1393</v>
      </c>
      <c r="C636" s="33" t="s">
        <v>371</v>
      </c>
      <c r="D636" s="33" t="s">
        <v>2143</v>
      </c>
      <c r="E636" s="33">
        <v>62000</v>
      </c>
      <c r="F636" s="80">
        <v>0.5</v>
      </c>
      <c r="G636" s="32" t="s">
        <v>1285</v>
      </c>
      <c r="H636" s="32" t="s">
        <v>436</v>
      </c>
      <c r="I636" s="81">
        <v>42367</v>
      </c>
      <c r="J636" s="32" t="s">
        <v>904</v>
      </c>
      <c r="K636" s="32" t="s">
        <v>2526</v>
      </c>
      <c r="L636" s="105">
        <v>42370</v>
      </c>
      <c r="M636" s="105">
        <v>42735</v>
      </c>
    </row>
    <row r="637" spans="1:13">
      <c r="A637" s="77" t="s">
        <v>1472</v>
      </c>
      <c r="C637" s="33" t="s">
        <v>383</v>
      </c>
      <c r="D637" s="33" t="s">
        <v>1658</v>
      </c>
      <c r="E637" s="33">
        <v>74200</v>
      </c>
      <c r="F637" s="80">
        <v>0.05</v>
      </c>
      <c r="G637" s="32" t="s">
        <v>1279</v>
      </c>
      <c r="H637" s="32" t="s">
        <v>434</v>
      </c>
      <c r="I637" s="81">
        <v>42367</v>
      </c>
      <c r="J637" s="32" t="s">
        <v>948</v>
      </c>
      <c r="K637" s="32" t="s">
        <v>2527</v>
      </c>
      <c r="L637" s="105">
        <v>42370</v>
      </c>
      <c r="M637" s="105">
        <v>42735</v>
      </c>
    </row>
    <row r="638" spans="1:13">
      <c r="A638" s="77" t="s">
        <v>1472</v>
      </c>
      <c r="C638" s="33" t="s">
        <v>383</v>
      </c>
      <c r="D638" s="33" t="s">
        <v>1659</v>
      </c>
      <c r="E638" s="33">
        <v>50000</v>
      </c>
      <c r="F638" s="80">
        <v>0.05</v>
      </c>
      <c r="G638" s="32" t="s">
        <v>1279</v>
      </c>
      <c r="H638" s="32" t="s">
        <v>435</v>
      </c>
      <c r="I638" s="81">
        <v>42367</v>
      </c>
      <c r="J638" s="32" t="s">
        <v>949</v>
      </c>
      <c r="K638" s="32" t="s">
        <v>2527</v>
      </c>
      <c r="L638" s="105">
        <v>42370</v>
      </c>
      <c r="M638" s="105">
        <v>42735</v>
      </c>
    </row>
    <row r="639" spans="1:13">
      <c r="A639" s="77" t="s">
        <v>1472</v>
      </c>
      <c r="C639" s="33" t="s">
        <v>383</v>
      </c>
      <c r="D639" s="33" t="s">
        <v>2144</v>
      </c>
      <c r="E639" s="33">
        <v>15000</v>
      </c>
      <c r="F639" s="80">
        <v>0.05</v>
      </c>
      <c r="G639" s="32" t="s">
        <v>1280</v>
      </c>
      <c r="H639" s="32" t="s">
        <v>434</v>
      </c>
      <c r="I639" s="81">
        <v>42367</v>
      </c>
      <c r="J639" s="32" t="s">
        <v>948</v>
      </c>
      <c r="K639" s="32" t="s">
        <v>2528</v>
      </c>
      <c r="L639" s="105">
        <v>42370</v>
      </c>
      <c r="M639" s="105">
        <v>42735</v>
      </c>
    </row>
    <row r="640" spans="1:13">
      <c r="A640" s="77" t="s">
        <v>1472</v>
      </c>
      <c r="C640" s="33" t="s">
        <v>383</v>
      </c>
      <c r="D640" s="33" t="s">
        <v>2145</v>
      </c>
      <c r="E640" s="33">
        <v>5000</v>
      </c>
      <c r="F640" s="80">
        <v>0.05</v>
      </c>
      <c r="G640" s="32" t="s">
        <v>1280</v>
      </c>
      <c r="H640" s="32" t="s">
        <v>434</v>
      </c>
      <c r="I640" s="81">
        <v>42367</v>
      </c>
      <c r="J640" s="32" t="s">
        <v>948</v>
      </c>
      <c r="K640" s="32" t="s">
        <v>2528</v>
      </c>
      <c r="L640" s="105">
        <v>42370</v>
      </c>
      <c r="M640" s="105">
        <v>42735</v>
      </c>
    </row>
    <row r="641" spans="1:13">
      <c r="A641" s="77" t="s">
        <v>1490</v>
      </c>
      <c r="C641" s="33" t="s">
        <v>428</v>
      </c>
      <c r="D641" s="33" t="s">
        <v>1658</v>
      </c>
      <c r="E641" s="33">
        <v>17800</v>
      </c>
      <c r="F641" s="80">
        <v>0.05</v>
      </c>
      <c r="G641" s="32" t="s">
        <v>1279</v>
      </c>
      <c r="H641" s="32" t="s">
        <v>434</v>
      </c>
      <c r="I641" s="81">
        <v>42367</v>
      </c>
      <c r="J641" s="32" t="s">
        <v>964</v>
      </c>
      <c r="K641" s="32" t="s">
        <v>2529</v>
      </c>
      <c r="L641" s="105">
        <v>42370</v>
      </c>
      <c r="M641" s="105">
        <v>42735</v>
      </c>
    </row>
    <row r="642" spans="1:13">
      <c r="A642" s="77" t="s">
        <v>1490</v>
      </c>
      <c r="C642" s="33" t="s">
        <v>428</v>
      </c>
      <c r="D642" s="33" t="s">
        <v>1659</v>
      </c>
      <c r="E642" s="33">
        <v>14200</v>
      </c>
      <c r="F642" s="80">
        <v>0.05</v>
      </c>
      <c r="G642" s="32" t="s">
        <v>1279</v>
      </c>
      <c r="H642" s="32" t="s">
        <v>435</v>
      </c>
      <c r="I642" s="81">
        <v>42367</v>
      </c>
      <c r="J642" s="32" t="s">
        <v>965</v>
      </c>
      <c r="K642" s="32" t="s">
        <v>2529</v>
      </c>
      <c r="L642" s="105">
        <v>42370</v>
      </c>
      <c r="M642" s="105">
        <v>42735</v>
      </c>
    </row>
    <row r="643" spans="1:13">
      <c r="A643" s="77" t="s">
        <v>1490</v>
      </c>
      <c r="C643" s="33" t="s">
        <v>428</v>
      </c>
      <c r="D643" s="33" t="s">
        <v>2146</v>
      </c>
      <c r="E643" s="33">
        <v>420</v>
      </c>
      <c r="F643" s="80">
        <v>0</v>
      </c>
      <c r="G643" s="32" t="s">
        <v>1281</v>
      </c>
      <c r="H643" s="32" t="s">
        <v>434</v>
      </c>
      <c r="I643" s="81">
        <v>42367</v>
      </c>
      <c r="J643" s="32" t="s">
        <v>964</v>
      </c>
      <c r="K643" s="32" t="s">
        <v>2530</v>
      </c>
      <c r="L643" s="105">
        <v>42370</v>
      </c>
      <c r="M643" s="105">
        <v>42735</v>
      </c>
    </row>
    <row r="644" spans="1:13">
      <c r="A644" s="77" t="s">
        <v>1490</v>
      </c>
      <c r="C644" s="33" t="s">
        <v>428</v>
      </c>
      <c r="D644" s="33" t="s">
        <v>2147</v>
      </c>
      <c r="E644" s="33">
        <v>100</v>
      </c>
      <c r="F644" s="80">
        <v>0</v>
      </c>
      <c r="G644" s="32" t="s">
        <v>1281</v>
      </c>
      <c r="H644" s="32" t="s">
        <v>434</v>
      </c>
      <c r="I644" s="81">
        <v>42367</v>
      </c>
      <c r="J644" s="32" t="s">
        <v>964</v>
      </c>
      <c r="K644" s="32" t="s">
        <v>2530</v>
      </c>
      <c r="L644" s="105">
        <v>42370</v>
      </c>
      <c r="M644" s="105">
        <v>42735</v>
      </c>
    </row>
    <row r="645" spans="1:13">
      <c r="A645" s="77" t="s">
        <v>1495</v>
      </c>
      <c r="C645" s="33" t="s">
        <v>414</v>
      </c>
      <c r="D645" s="33" t="s">
        <v>1658</v>
      </c>
      <c r="E645" s="33">
        <v>53500</v>
      </c>
      <c r="F645" s="80">
        <v>0.05</v>
      </c>
      <c r="G645" s="32" t="s">
        <v>1279</v>
      </c>
      <c r="H645" s="32" t="s">
        <v>434</v>
      </c>
      <c r="I645" s="81">
        <v>42367</v>
      </c>
      <c r="J645" s="32" t="s">
        <v>2531</v>
      </c>
      <c r="K645" s="32" t="s">
        <v>2532</v>
      </c>
      <c r="L645" s="105">
        <v>42370</v>
      </c>
      <c r="M645" s="105">
        <v>42735</v>
      </c>
    </row>
    <row r="646" spans="1:13">
      <c r="A646" s="77" t="s">
        <v>1495</v>
      </c>
      <c r="C646" s="33" t="s">
        <v>414</v>
      </c>
      <c r="D646" s="33" t="s">
        <v>1659</v>
      </c>
      <c r="E646" s="33">
        <v>46300</v>
      </c>
      <c r="F646" s="80">
        <v>0.05</v>
      </c>
      <c r="G646" s="32" t="s">
        <v>1279</v>
      </c>
      <c r="H646" s="32" t="s">
        <v>435</v>
      </c>
      <c r="I646" s="81">
        <v>42367</v>
      </c>
      <c r="J646" s="32" t="s">
        <v>2533</v>
      </c>
      <c r="K646" s="32" t="s">
        <v>2532</v>
      </c>
      <c r="L646" s="105">
        <v>42370</v>
      </c>
      <c r="M646" s="105">
        <v>42735</v>
      </c>
    </row>
    <row r="647" spans="1:13">
      <c r="A647" s="77" t="s">
        <v>1495</v>
      </c>
      <c r="C647" s="33" t="s">
        <v>414</v>
      </c>
      <c r="D647" s="33" t="s">
        <v>2148</v>
      </c>
      <c r="E647" s="33">
        <v>70000</v>
      </c>
      <c r="F647" s="80">
        <v>0.3</v>
      </c>
      <c r="G647" s="32" t="s">
        <v>1282</v>
      </c>
      <c r="H647" s="32" t="s">
        <v>434</v>
      </c>
      <c r="I647" s="81">
        <v>42367</v>
      </c>
      <c r="J647" s="32" t="s">
        <v>2531</v>
      </c>
      <c r="K647" s="32" t="s">
        <v>2534</v>
      </c>
      <c r="L647" s="105">
        <v>42370</v>
      </c>
      <c r="M647" s="105">
        <v>42735</v>
      </c>
    </row>
    <row r="648" spans="1:13">
      <c r="A648" s="77" t="s">
        <v>1525</v>
      </c>
      <c r="C648" s="33" t="s">
        <v>420</v>
      </c>
      <c r="D648" s="33" t="s">
        <v>1658</v>
      </c>
      <c r="E648" s="33">
        <v>325900</v>
      </c>
      <c r="F648" s="80">
        <v>0.05</v>
      </c>
      <c r="G648" s="32" t="s">
        <v>1279</v>
      </c>
      <c r="H648" s="32" t="s">
        <v>434</v>
      </c>
      <c r="I648" s="81">
        <v>42367</v>
      </c>
      <c r="J648" s="32" t="s">
        <v>986</v>
      </c>
      <c r="K648" s="32" t="s">
        <v>2535</v>
      </c>
      <c r="L648" s="105">
        <v>42370</v>
      </c>
      <c r="M648" s="105">
        <v>42735</v>
      </c>
    </row>
    <row r="649" spans="1:13">
      <c r="A649" s="77" t="s">
        <v>1525</v>
      </c>
      <c r="C649" s="33" t="s">
        <v>420</v>
      </c>
      <c r="D649" s="33" t="s">
        <v>1659</v>
      </c>
      <c r="E649" s="33">
        <v>36200</v>
      </c>
      <c r="F649" s="80">
        <v>0.05</v>
      </c>
      <c r="G649" s="32" t="s">
        <v>1279</v>
      </c>
      <c r="H649" s="32" t="s">
        <v>435</v>
      </c>
      <c r="I649" s="81">
        <v>42367</v>
      </c>
      <c r="J649" s="32" t="s">
        <v>987</v>
      </c>
      <c r="K649" s="32" t="s">
        <v>2535</v>
      </c>
      <c r="L649" s="105">
        <v>42370</v>
      </c>
      <c r="M649" s="105">
        <v>42735</v>
      </c>
    </row>
    <row r="650" spans="1:13">
      <c r="A650" s="77" t="s">
        <v>1525</v>
      </c>
      <c r="C650" s="33" t="s">
        <v>420</v>
      </c>
      <c r="D650" s="33" t="s">
        <v>2149</v>
      </c>
      <c r="E650" s="33">
        <v>30000</v>
      </c>
      <c r="F650" s="80">
        <v>0.05</v>
      </c>
      <c r="G650" s="32" t="s">
        <v>1280</v>
      </c>
      <c r="H650" s="32" t="s">
        <v>434</v>
      </c>
      <c r="I650" s="81">
        <v>42367</v>
      </c>
      <c r="J650" s="32" t="s">
        <v>986</v>
      </c>
      <c r="K650" s="32" t="s">
        <v>2536</v>
      </c>
      <c r="L650" s="105">
        <v>42370</v>
      </c>
      <c r="M650" s="105">
        <v>42735</v>
      </c>
    </row>
    <row r="651" spans="1:13">
      <c r="A651" s="77" t="s">
        <v>1525</v>
      </c>
      <c r="C651" s="33" t="s">
        <v>420</v>
      </c>
      <c r="D651" s="33" t="s">
        <v>2150</v>
      </c>
      <c r="E651" s="33">
        <v>40000</v>
      </c>
      <c r="F651" s="80">
        <v>0.05</v>
      </c>
      <c r="G651" s="32" t="s">
        <v>1280</v>
      </c>
      <c r="H651" s="32" t="s">
        <v>434</v>
      </c>
      <c r="I651" s="81">
        <v>42367</v>
      </c>
      <c r="J651" s="32" t="s">
        <v>986</v>
      </c>
      <c r="K651" s="32" t="s">
        <v>2536</v>
      </c>
      <c r="L651" s="105">
        <v>42370</v>
      </c>
      <c r="M651" s="105">
        <v>42735</v>
      </c>
    </row>
    <row r="652" spans="1:13">
      <c r="A652" s="77" t="s">
        <v>1525</v>
      </c>
      <c r="C652" s="33" t="s">
        <v>420</v>
      </c>
      <c r="D652" s="33" t="s">
        <v>2151</v>
      </c>
      <c r="E652" s="33">
        <v>60000</v>
      </c>
      <c r="F652" s="80">
        <v>0.05</v>
      </c>
      <c r="G652" s="32" t="s">
        <v>1280</v>
      </c>
      <c r="H652" s="32" t="s">
        <v>434</v>
      </c>
      <c r="I652" s="81">
        <v>42367</v>
      </c>
      <c r="J652" s="32" t="s">
        <v>986</v>
      </c>
      <c r="K652" s="32" t="s">
        <v>2536</v>
      </c>
      <c r="L652" s="105">
        <v>42370</v>
      </c>
      <c r="M652" s="105">
        <v>42735</v>
      </c>
    </row>
    <row r="653" spans="1:13">
      <c r="A653" s="77" t="s">
        <v>1525</v>
      </c>
      <c r="C653" s="33" t="s">
        <v>420</v>
      </c>
      <c r="D653" s="33" t="s">
        <v>2152</v>
      </c>
      <c r="E653" s="33">
        <v>40000</v>
      </c>
      <c r="F653" s="80">
        <v>0.05</v>
      </c>
      <c r="G653" s="32" t="s">
        <v>1280</v>
      </c>
      <c r="H653" s="32" t="s">
        <v>434</v>
      </c>
      <c r="I653" s="81">
        <v>42367</v>
      </c>
      <c r="J653" s="32" t="s">
        <v>986</v>
      </c>
      <c r="K653" s="32" t="s">
        <v>2536</v>
      </c>
      <c r="L653" s="105">
        <v>42370</v>
      </c>
      <c r="M653" s="105">
        <v>42735</v>
      </c>
    </row>
    <row r="654" spans="1:13">
      <c r="A654" s="77" t="s">
        <v>1525</v>
      </c>
      <c r="C654" s="33" t="s">
        <v>420</v>
      </c>
      <c r="D654" s="33" t="s">
        <v>2153</v>
      </c>
      <c r="E654" s="33">
        <v>60000</v>
      </c>
      <c r="F654" s="80">
        <v>0.05</v>
      </c>
      <c r="G654" s="32" t="s">
        <v>1280</v>
      </c>
      <c r="H654" s="32" t="s">
        <v>434</v>
      </c>
      <c r="I654" s="81">
        <v>42367</v>
      </c>
      <c r="J654" s="32" t="s">
        <v>986</v>
      </c>
      <c r="K654" s="32" t="s">
        <v>2536</v>
      </c>
      <c r="L654" s="105">
        <v>42370</v>
      </c>
      <c r="M654" s="105">
        <v>42735</v>
      </c>
    </row>
    <row r="655" spans="1:13">
      <c r="A655" s="77" t="s">
        <v>1525</v>
      </c>
      <c r="C655" s="33" t="s">
        <v>420</v>
      </c>
      <c r="D655" s="33" t="s">
        <v>2154</v>
      </c>
      <c r="E655" s="33">
        <v>66000</v>
      </c>
      <c r="F655" s="80">
        <v>0.05</v>
      </c>
      <c r="G655" s="32" t="s">
        <v>1280</v>
      </c>
      <c r="H655" s="32" t="s">
        <v>434</v>
      </c>
      <c r="I655" s="81">
        <v>42367</v>
      </c>
      <c r="J655" s="32" t="s">
        <v>986</v>
      </c>
      <c r="K655" s="32" t="s">
        <v>2536</v>
      </c>
      <c r="L655" s="105">
        <v>42370</v>
      </c>
      <c r="M655" s="105">
        <v>42735</v>
      </c>
    </row>
    <row r="656" spans="1:13">
      <c r="A656" s="77" t="s">
        <v>1525</v>
      </c>
      <c r="C656" s="33" t="s">
        <v>420</v>
      </c>
      <c r="D656" s="33" t="s">
        <v>2155</v>
      </c>
      <c r="E656" s="33">
        <v>15000</v>
      </c>
      <c r="F656" s="80">
        <v>0.05</v>
      </c>
      <c r="G656" s="32" t="s">
        <v>1280</v>
      </c>
      <c r="H656" s="32" t="s">
        <v>434</v>
      </c>
      <c r="I656" s="81">
        <v>42367</v>
      </c>
      <c r="J656" s="32" t="s">
        <v>986</v>
      </c>
      <c r="K656" s="32" t="s">
        <v>2536</v>
      </c>
      <c r="L656" s="105">
        <v>42370</v>
      </c>
      <c r="M656" s="105">
        <v>42735</v>
      </c>
    </row>
    <row r="657" spans="1:13">
      <c r="A657" s="77" t="s">
        <v>1525</v>
      </c>
      <c r="C657" s="33" t="s">
        <v>420</v>
      </c>
      <c r="D657" s="33" t="s">
        <v>2156</v>
      </c>
      <c r="E657" s="33">
        <v>60000</v>
      </c>
      <c r="F657" s="80">
        <v>0.05</v>
      </c>
      <c r="G657" s="32" t="s">
        <v>1280</v>
      </c>
      <c r="H657" s="32" t="s">
        <v>434</v>
      </c>
      <c r="I657" s="81">
        <v>42367</v>
      </c>
      <c r="J657" s="32" t="s">
        <v>986</v>
      </c>
      <c r="K657" s="32" t="s">
        <v>2536</v>
      </c>
      <c r="L657" s="105">
        <v>42370</v>
      </c>
      <c r="M657" s="105">
        <v>42735</v>
      </c>
    </row>
    <row r="658" spans="1:13">
      <c r="A658" s="77" t="s">
        <v>1525</v>
      </c>
      <c r="C658" s="33" t="s">
        <v>420</v>
      </c>
      <c r="D658" s="33" t="s">
        <v>2157</v>
      </c>
      <c r="E658" s="33">
        <v>40000</v>
      </c>
      <c r="F658" s="80">
        <v>0.05</v>
      </c>
      <c r="G658" s="32" t="s">
        <v>1280</v>
      </c>
      <c r="H658" s="32" t="s">
        <v>434</v>
      </c>
      <c r="I658" s="81">
        <v>42367</v>
      </c>
      <c r="J658" s="32" t="s">
        <v>986</v>
      </c>
      <c r="K658" s="32" t="s">
        <v>2536</v>
      </c>
      <c r="L658" s="105">
        <v>42370</v>
      </c>
      <c r="M658" s="105">
        <v>42735</v>
      </c>
    </row>
    <row r="659" spans="1:13">
      <c r="A659" s="77" t="s">
        <v>1525</v>
      </c>
      <c r="C659" s="33" t="s">
        <v>420</v>
      </c>
      <c r="D659" s="33" t="s">
        <v>2158</v>
      </c>
      <c r="E659" s="33">
        <v>20000</v>
      </c>
      <c r="F659" s="80">
        <v>0.05</v>
      </c>
      <c r="G659" s="32" t="s">
        <v>1280</v>
      </c>
      <c r="H659" s="32" t="s">
        <v>434</v>
      </c>
      <c r="I659" s="81">
        <v>42367</v>
      </c>
      <c r="J659" s="32" t="s">
        <v>986</v>
      </c>
      <c r="K659" s="32" t="s">
        <v>2536</v>
      </c>
      <c r="L659" s="105">
        <v>42370</v>
      </c>
      <c r="M659" s="105">
        <v>42735</v>
      </c>
    </row>
    <row r="660" spans="1:13">
      <c r="A660" s="77" t="s">
        <v>1525</v>
      </c>
      <c r="C660" s="33" t="s">
        <v>420</v>
      </c>
      <c r="D660" s="33" t="s">
        <v>2159</v>
      </c>
      <c r="E660" s="33">
        <v>20000</v>
      </c>
      <c r="F660" s="80">
        <v>0.05</v>
      </c>
      <c r="G660" s="32" t="s">
        <v>1280</v>
      </c>
      <c r="H660" s="32" t="s">
        <v>434</v>
      </c>
      <c r="I660" s="81">
        <v>42367</v>
      </c>
      <c r="J660" s="32" t="s">
        <v>986</v>
      </c>
      <c r="K660" s="32" t="s">
        <v>2536</v>
      </c>
      <c r="L660" s="105">
        <v>42370</v>
      </c>
      <c r="M660" s="105">
        <v>42735</v>
      </c>
    </row>
    <row r="661" spans="1:13">
      <c r="A661" s="77" t="s">
        <v>1525</v>
      </c>
      <c r="C661" s="33" t="s">
        <v>420</v>
      </c>
      <c r="D661" s="33" t="s">
        <v>2160</v>
      </c>
      <c r="E661" s="33">
        <v>40000</v>
      </c>
      <c r="F661" s="80">
        <v>0.05</v>
      </c>
      <c r="G661" s="32" t="s">
        <v>1280</v>
      </c>
      <c r="H661" s="32" t="s">
        <v>434</v>
      </c>
      <c r="I661" s="81">
        <v>42367</v>
      </c>
      <c r="J661" s="32" t="s">
        <v>986</v>
      </c>
      <c r="K661" s="32" t="s">
        <v>2536</v>
      </c>
      <c r="L661" s="105">
        <v>42370</v>
      </c>
      <c r="M661" s="105">
        <v>42735</v>
      </c>
    </row>
    <row r="662" spans="1:13">
      <c r="A662" s="77" t="s">
        <v>1525</v>
      </c>
      <c r="C662" s="33" t="s">
        <v>420</v>
      </c>
      <c r="D662" s="33" t="s">
        <v>2161</v>
      </c>
      <c r="E662" s="33">
        <v>40000</v>
      </c>
      <c r="F662" s="80">
        <v>0.05</v>
      </c>
      <c r="G662" s="32" t="s">
        <v>1280</v>
      </c>
      <c r="H662" s="32" t="s">
        <v>434</v>
      </c>
      <c r="I662" s="81">
        <v>42367</v>
      </c>
      <c r="J662" s="32" t="s">
        <v>986</v>
      </c>
      <c r="K662" s="32" t="s">
        <v>2536</v>
      </c>
      <c r="L662" s="105">
        <v>42370</v>
      </c>
      <c r="M662" s="105">
        <v>42735</v>
      </c>
    </row>
    <row r="663" spans="1:13">
      <c r="A663" s="77" t="s">
        <v>1525</v>
      </c>
      <c r="C663" s="33" t="s">
        <v>420</v>
      </c>
      <c r="D663" s="33" t="s">
        <v>2162</v>
      </c>
      <c r="E663" s="33">
        <v>20000</v>
      </c>
      <c r="F663" s="80">
        <v>0.05</v>
      </c>
      <c r="G663" s="32" t="s">
        <v>1280</v>
      </c>
      <c r="H663" s="32" t="s">
        <v>434</v>
      </c>
      <c r="I663" s="81">
        <v>42367</v>
      </c>
      <c r="J663" s="32" t="s">
        <v>986</v>
      </c>
      <c r="K663" s="32" t="s">
        <v>2536</v>
      </c>
      <c r="L663" s="105">
        <v>42370</v>
      </c>
      <c r="M663" s="105">
        <v>42735</v>
      </c>
    </row>
    <row r="664" spans="1:13">
      <c r="A664" s="77" t="s">
        <v>1525</v>
      </c>
      <c r="C664" s="33" t="s">
        <v>420</v>
      </c>
      <c r="D664" s="33" t="s">
        <v>2163</v>
      </c>
      <c r="E664" s="33">
        <v>30000</v>
      </c>
      <c r="F664" s="80">
        <v>0.05</v>
      </c>
      <c r="G664" s="32" t="s">
        <v>1280</v>
      </c>
      <c r="H664" s="32" t="s">
        <v>434</v>
      </c>
      <c r="I664" s="81">
        <v>42367</v>
      </c>
      <c r="J664" s="32" t="s">
        <v>986</v>
      </c>
      <c r="K664" s="32" t="s">
        <v>2536</v>
      </c>
      <c r="L664" s="105">
        <v>42370</v>
      </c>
      <c r="M664" s="105">
        <v>42735</v>
      </c>
    </row>
    <row r="665" spans="1:13">
      <c r="A665" s="77" t="s">
        <v>1525</v>
      </c>
      <c r="C665" s="33" t="s">
        <v>420</v>
      </c>
      <c r="D665" s="33" t="s">
        <v>2164</v>
      </c>
      <c r="E665" s="33">
        <v>50000</v>
      </c>
      <c r="F665" s="80">
        <v>0.05</v>
      </c>
      <c r="G665" s="32" t="s">
        <v>1280</v>
      </c>
      <c r="H665" s="32" t="s">
        <v>434</v>
      </c>
      <c r="I665" s="81">
        <v>42367</v>
      </c>
      <c r="J665" s="32" t="s">
        <v>986</v>
      </c>
      <c r="K665" s="32" t="s">
        <v>2536</v>
      </c>
      <c r="L665" s="105">
        <v>42370</v>
      </c>
      <c r="M665" s="105">
        <v>42735</v>
      </c>
    </row>
    <row r="666" spans="1:13">
      <c r="A666" s="77" t="s">
        <v>1525</v>
      </c>
      <c r="C666" s="33" t="s">
        <v>420</v>
      </c>
      <c r="D666" s="33" t="s">
        <v>2165</v>
      </c>
      <c r="E666" s="33">
        <v>6600</v>
      </c>
      <c r="F666" s="80">
        <v>0</v>
      </c>
      <c r="G666" s="32" t="s">
        <v>1281</v>
      </c>
      <c r="H666" s="32" t="s">
        <v>434</v>
      </c>
      <c r="I666" s="81">
        <v>42367</v>
      </c>
      <c r="J666" s="32" t="s">
        <v>986</v>
      </c>
      <c r="K666" s="32" t="s">
        <v>2537</v>
      </c>
      <c r="L666" s="105">
        <v>42370</v>
      </c>
      <c r="M666" s="105">
        <v>42735</v>
      </c>
    </row>
    <row r="667" spans="1:13">
      <c r="A667" s="77" t="s">
        <v>1525</v>
      </c>
      <c r="C667" s="33" t="s">
        <v>420</v>
      </c>
      <c r="D667" s="33" t="s">
        <v>2166</v>
      </c>
      <c r="E667" s="33">
        <v>2490</v>
      </c>
      <c r="F667" s="80">
        <v>0</v>
      </c>
      <c r="G667" s="32" t="s">
        <v>1281</v>
      </c>
      <c r="H667" s="32" t="s">
        <v>434</v>
      </c>
      <c r="I667" s="81">
        <v>42367</v>
      </c>
      <c r="J667" s="32" t="s">
        <v>986</v>
      </c>
      <c r="K667" s="32" t="s">
        <v>2537</v>
      </c>
      <c r="L667" s="105">
        <v>42370</v>
      </c>
      <c r="M667" s="105">
        <v>42735</v>
      </c>
    </row>
    <row r="668" spans="1:13">
      <c r="A668" s="77" t="s">
        <v>1525</v>
      </c>
      <c r="C668" s="33" t="s">
        <v>420</v>
      </c>
      <c r="D668" s="33" t="s">
        <v>2167</v>
      </c>
      <c r="E668" s="33">
        <v>4980</v>
      </c>
      <c r="F668" s="80">
        <v>0</v>
      </c>
      <c r="G668" s="32" t="s">
        <v>1281</v>
      </c>
      <c r="H668" s="32" t="s">
        <v>434</v>
      </c>
      <c r="I668" s="81">
        <v>42367</v>
      </c>
      <c r="J668" s="32" t="s">
        <v>986</v>
      </c>
      <c r="K668" s="32" t="s">
        <v>2537</v>
      </c>
      <c r="L668" s="105">
        <v>42370</v>
      </c>
      <c r="M668" s="105">
        <v>42735</v>
      </c>
    </row>
    <row r="669" spans="1:13">
      <c r="A669" s="77" t="s">
        <v>1525</v>
      </c>
      <c r="C669" s="33" t="s">
        <v>420</v>
      </c>
      <c r="D669" s="33" t="s">
        <v>2168</v>
      </c>
      <c r="E669" s="33">
        <v>3320</v>
      </c>
      <c r="F669" s="80">
        <v>0</v>
      </c>
      <c r="G669" s="32" t="s">
        <v>1281</v>
      </c>
      <c r="H669" s="32" t="s">
        <v>434</v>
      </c>
      <c r="I669" s="81">
        <v>42367</v>
      </c>
      <c r="J669" s="32" t="s">
        <v>986</v>
      </c>
      <c r="K669" s="32" t="s">
        <v>2537</v>
      </c>
      <c r="L669" s="105">
        <v>42370</v>
      </c>
      <c r="M669" s="105">
        <v>42735</v>
      </c>
    </row>
    <row r="670" spans="1:13">
      <c r="A670" s="77" t="s">
        <v>1525</v>
      </c>
      <c r="C670" s="33" t="s">
        <v>420</v>
      </c>
      <c r="D670" s="33" t="s">
        <v>2169</v>
      </c>
      <c r="E670" s="33">
        <v>6600</v>
      </c>
      <c r="F670" s="80">
        <v>0</v>
      </c>
      <c r="G670" s="32" t="s">
        <v>1281</v>
      </c>
      <c r="H670" s="32" t="s">
        <v>434</v>
      </c>
      <c r="I670" s="81">
        <v>42367</v>
      </c>
      <c r="J670" s="32" t="s">
        <v>986</v>
      </c>
      <c r="K670" s="32" t="s">
        <v>2537</v>
      </c>
      <c r="L670" s="105">
        <v>42370</v>
      </c>
      <c r="M670" s="105">
        <v>42735</v>
      </c>
    </row>
    <row r="671" spans="1:13">
      <c r="A671" s="77" t="s">
        <v>1525</v>
      </c>
      <c r="C671" s="33" t="s">
        <v>420</v>
      </c>
      <c r="D671" s="33" t="s">
        <v>2170</v>
      </c>
      <c r="E671" s="33">
        <v>6600</v>
      </c>
      <c r="F671" s="80">
        <v>0</v>
      </c>
      <c r="G671" s="32" t="s">
        <v>1281</v>
      </c>
      <c r="H671" s="32" t="s">
        <v>434</v>
      </c>
      <c r="I671" s="81">
        <v>42367</v>
      </c>
      <c r="J671" s="32" t="s">
        <v>986</v>
      </c>
      <c r="K671" s="32" t="s">
        <v>2537</v>
      </c>
      <c r="L671" s="105">
        <v>42370</v>
      </c>
      <c r="M671" s="105">
        <v>42735</v>
      </c>
    </row>
    <row r="672" spans="1:13">
      <c r="A672" s="77" t="s">
        <v>1525</v>
      </c>
      <c r="C672" s="33" t="s">
        <v>420</v>
      </c>
      <c r="D672" s="33" t="s">
        <v>2171</v>
      </c>
      <c r="E672" s="33">
        <v>20000</v>
      </c>
      <c r="F672" s="80">
        <v>0.82</v>
      </c>
      <c r="G672" s="32" t="s">
        <v>1282</v>
      </c>
      <c r="H672" s="32" t="s">
        <v>434</v>
      </c>
      <c r="I672" s="81">
        <v>42367</v>
      </c>
      <c r="J672" s="32" t="s">
        <v>986</v>
      </c>
      <c r="K672" s="32" t="s">
        <v>2538</v>
      </c>
      <c r="L672" s="105">
        <v>42370</v>
      </c>
      <c r="M672" s="105">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5">
        <v>42370</v>
      </c>
      <c r="M673" s="105">
        <v>42735</v>
      </c>
    </row>
    <row r="674" spans="1:13">
      <c r="A674" s="77" t="s">
        <v>1525</v>
      </c>
      <c r="C674" s="33" t="s">
        <v>420</v>
      </c>
      <c r="D674" s="33" t="s">
        <v>2172</v>
      </c>
      <c r="E674" s="33">
        <v>9500</v>
      </c>
      <c r="F674" s="80">
        <v>0.21</v>
      </c>
      <c r="G674" s="32" t="s">
        <v>1283</v>
      </c>
      <c r="H674" s="32" t="s">
        <v>436</v>
      </c>
      <c r="I674" s="81">
        <v>42367</v>
      </c>
      <c r="J674" s="32" t="s">
        <v>1149</v>
      </c>
      <c r="K674" s="32" t="s">
        <v>2539</v>
      </c>
      <c r="L674" s="105">
        <v>42370</v>
      </c>
      <c r="M674" s="105">
        <v>42735</v>
      </c>
    </row>
    <row r="675" spans="1:13">
      <c r="A675" s="77" t="s">
        <v>1635</v>
      </c>
      <c r="C675" s="33" t="s">
        <v>1637</v>
      </c>
      <c r="D675" s="33" t="s">
        <v>2173</v>
      </c>
      <c r="E675" s="33">
        <v>6100</v>
      </c>
      <c r="F675" s="80">
        <v>0.1</v>
      </c>
      <c r="G675" s="32" t="s">
        <v>1287</v>
      </c>
      <c r="H675" s="32" t="s">
        <v>437</v>
      </c>
      <c r="I675" s="81">
        <v>42367</v>
      </c>
      <c r="J675" s="32" t="s">
        <v>2540</v>
      </c>
      <c r="K675" s="32" t="s">
        <v>2541</v>
      </c>
      <c r="L675" s="105">
        <v>42370</v>
      </c>
      <c r="M675" s="105">
        <v>42735</v>
      </c>
    </row>
    <row r="676" spans="1:13">
      <c r="A676" s="77" t="s">
        <v>1635</v>
      </c>
      <c r="C676" s="33" t="s">
        <v>1637</v>
      </c>
      <c r="D676" s="33" t="s">
        <v>2174</v>
      </c>
      <c r="E676" s="33">
        <v>6300</v>
      </c>
      <c r="F676" s="80">
        <v>0.1</v>
      </c>
      <c r="G676" s="32" t="s">
        <v>1287</v>
      </c>
      <c r="H676" s="32" t="s">
        <v>437</v>
      </c>
      <c r="I676" s="81">
        <v>42367</v>
      </c>
      <c r="J676" s="32" t="s">
        <v>2540</v>
      </c>
      <c r="K676" s="32" t="s">
        <v>2541</v>
      </c>
      <c r="L676" s="105">
        <v>42370</v>
      </c>
      <c r="M676" s="105">
        <v>42735</v>
      </c>
    </row>
    <row r="677" spans="1:13">
      <c r="A677" s="77" t="s">
        <v>1501</v>
      </c>
      <c r="C677" s="33" t="s">
        <v>415</v>
      </c>
      <c r="D677" s="33" t="s">
        <v>1658</v>
      </c>
      <c r="E677" s="33">
        <v>36100</v>
      </c>
      <c r="F677" s="80">
        <v>0.05</v>
      </c>
      <c r="G677" s="32" t="s">
        <v>1279</v>
      </c>
      <c r="H677" s="32" t="s">
        <v>434</v>
      </c>
      <c r="I677" s="81">
        <v>42367</v>
      </c>
      <c r="J677" s="32" t="s">
        <v>975</v>
      </c>
      <c r="K677" s="32" t="s">
        <v>2542</v>
      </c>
      <c r="L677" s="105">
        <v>42370</v>
      </c>
      <c r="M677" s="105">
        <v>42735</v>
      </c>
    </row>
    <row r="678" spans="1:13">
      <c r="A678" s="77" t="s">
        <v>1501</v>
      </c>
      <c r="C678" s="33" t="s">
        <v>415</v>
      </c>
      <c r="D678" s="33" t="s">
        <v>1659</v>
      </c>
      <c r="E678" s="33">
        <v>15400</v>
      </c>
      <c r="F678" s="80">
        <v>0.05</v>
      </c>
      <c r="G678" s="32" t="s">
        <v>1279</v>
      </c>
      <c r="H678" s="32" t="s">
        <v>435</v>
      </c>
      <c r="I678" s="81">
        <v>42367</v>
      </c>
      <c r="J678" s="32" t="s">
        <v>976</v>
      </c>
      <c r="K678" s="32" t="s">
        <v>2542</v>
      </c>
      <c r="L678" s="105">
        <v>42370</v>
      </c>
      <c r="M678" s="105">
        <v>42735</v>
      </c>
    </row>
    <row r="679" spans="1:13">
      <c r="A679" s="77" t="s">
        <v>1501</v>
      </c>
      <c r="C679" s="33" t="s">
        <v>415</v>
      </c>
      <c r="D679" s="33" t="s">
        <v>2175</v>
      </c>
      <c r="E679" s="33">
        <v>200</v>
      </c>
      <c r="F679" s="80">
        <v>0</v>
      </c>
      <c r="G679" s="32" t="s">
        <v>1281</v>
      </c>
      <c r="H679" s="32" t="s">
        <v>434</v>
      </c>
      <c r="I679" s="81">
        <v>42367</v>
      </c>
      <c r="J679" s="32" t="s">
        <v>975</v>
      </c>
      <c r="K679" s="32" t="s">
        <v>2543</v>
      </c>
      <c r="L679" s="105">
        <v>42370</v>
      </c>
      <c r="M679" s="105">
        <v>42735</v>
      </c>
    </row>
    <row r="680" spans="1:13">
      <c r="A680" s="77" t="s">
        <v>1501</v>
      </c>
      <c r="C680" s="33" t="s">
        <v>415</v>
      </c>
      <c r="D680" s="33" t="s">
        <v>2176</v>
      </c>
      <c r="E680" s="33">
        <v>100</v>
      </c>
      <c r="F680" s="80">
        <v>0</v>
      </c>
      <c r="G680" s="32" t="s">
        <v>1281</v>
      </c>
      <c r="H680" s="32" t="s">
        <v>434</v>
      </c>
      <c r="I680" s="81">
        <v>42367</v>
      </c>
      <c r="J680" s="32" t="s">
        <v>975</v>
      </c>
      <c r="K680" s="32" t="s">
        <v>2543</v>
      </c>
      <c r="L680" s="105">
        <v>42370</v>
      </c>
      <c r="M680" s="105">
        <v>42735</v>
      </c>
    </row>
    <row r="681" spans="1:13">
      <c r="A681" s="77" t="s">
        <v>1501</v>
      </c>
      <c r="C681" s="33" t="s">
        <v>415</v>
      </c>
      <c r="D681" s="33" t="s">
        <v>2177</v>
      </c>
      <c r="E681" s="33">
        <v>200</v>
      </c>
      <c r="F681" s="80">
        <v>0</v>
      </c>
      <c r="G681" s="32" t="s">
        <v>1281</v>
      </c>
      <c r="H681" s="32" t="s">
        <v>434</v>
      </c>
      <c r="I681" s="81">
        <v>42367</v>
      </c>
      <c r="J681" s="32" t="s">
        <v>975</v>
      </c>
      <c r="K681" s="32" t="s">
        <v>2543</v>
      </c>
      <c r="L681" s="105">
        <v>42370</v>
      </c>
      <c r="M681" s="105">
        <v>42735</v>
      </c>
    </row>
    <row r="682" spans="1:13">
      <c r="A682" s="77" t="s">
        <v>1501</v>
      </c>
      <c r="C682" s="33" t="s">
        <v>415</v>
      </c>
      <c r="D682" s="33" t="s">
        <v>2178</v>
      </c>
      <c r="E682" s="33">
        <v>200</v>
      </c>
      <c r="F682" s="80">
        <v>0</v>
      </c>
      <c r="G682" s="32" t="s">
        <v>1281</v>
      </c>
      <c r="H682" s="32" t="s">
        <v>434</v>
      </c>
      <c r="I682" s="81">
        <v>42367</v>
      </c>
      <c r="J682" s="32" t="s">
        <v>975</v>
      </c>
      <c r="K682" s="32" t="s">
        <v>2543</v>
      </c>
      <c r="L682" s="105">
        <v>42370</v>
      </c>
      <c r="M682" s="105">
        <v>42735</v>
      </c>
    </row>
    <row r="683" spans="1:13">
      <c r="A683" s="77" t="s">
        <v>1501</v>
      </c>
      <c r="C683" s="33" t="s">
        <v>415</v>
      </c>
      <c r="D683" s="33" t="s">
        <v>2179</v>
      </c>
      <c r="E683" s="33">
        <v>830</v>
      </c>
      <c r="F683" s="80">
        <v>0</v>
      </c>
      <c r="G683" s="32" t="s">
        <v>1281</v>
      </c>
      <c r="H683" s="32" t="s">
        <v>434</v>
      </c>
      <c r="I683" s="81">
        <v>42367</v>
      </c>
      <c r="J683" s="32" t="s">
        <v>975</v>
      </c>
      <c r="K683" s="32" t="s">
        <v>2543</v>
      </c>
      <c r="L683" s="105">
        <v>42370</v>
      </c>
      <c r="M683" s="105">
        <v>42735</v>
      </c>
    </row>
    <row r="684" spans="1:13">
      <c r="A684" s="77" t="s">
        <v>1501</v>
      </c>
      <c r="C684" s="33" t="s">
        <v>415</v>
      </c>
      <c r="D684" s="33" t="s">
        <v>2180</v>
      </c>
      <c r="E684" s="33">
        <v>840</v>
      </c>
      <c r="F684" s="80">
        <v>0</v>
      </c>
      <c r="G684" s="32" t="s">
        <v>1281</v>
      </c>
      <c r="H684" s="32" t="s">
        <v>434</v>
      </c>
      <c r="I684" s="81">
        <v>42367</v>
      </c>
      <c r="J684" s="32" t="s">
        <v>975</v>
      </c>
      <c r="K684" s="32" t="s">
        <v>2543</v>
      </c>
      <c r="L684" s="105">
        <v>42370</v>
      </c>
      <c r="M684" s="105">
        <v>42735</v>
      </c>
    </row>
    <row r="685" spans="1:13">
      <c r="A685" s="77" t="s">
        <v>1501</v>
      </c>
      <c r="C685" s="33" t="s">
        <v>415</v>
      </c>
      <c r="D685" s="33" t="s">
        <v>2181</v>
      </c>
      <c r="E685" s="33">
        <v>330</v>
      </c>
      <c r="F685" s="80">
        <v>0</v>
      </c>
      <c r="G685" s="32" t="s">
        <v>1281</v>
      </c>
      <c r="H685" s="32" t="s">
        <v>434</v>
      </c>
      <c r="I685" s="81">
        <v>42367</v>
      </c>
      <c r="J685" s="32" t="s">
        <v>975</v>
      </c>
      <c r="K685" s="32" t="s">
        <v>2543</v>
      </c>
      <c r="L685" s="105">
        <v>42370</v>
      </c>
      <c r="M685" s="105">
        <v>42735</v>
      </c>
    </row>
    <row r="686" spans="1:13">
      <c r="A686" s="77" t="s">
        <v>1501</v>
      </c>
      <c r="C686" s="33" t="s">
        <v>415</v>
      </c>
      <c r="D686" s="33" t="s">
        <v>2182</v>
      </c>
      <c r="E686" s="33">
        <v>330</v>
      </c>
      <c r="F686" s="80">
        <v>0</v>
      </c>
      <c r="G686" s="32" t="s">
        <v>1281</v>
      </c>
      <c r="H686" s="32" t="s">
        <v>434</v>
      </c>
      <c r="I686" s="81">
        <v>42367</v>
      </c>
      <c r="J686" s="32" t="s">
        <v>975</v>
      </c>
      <c r="K686" s="32" t="s">
        <v>2543</v>
      </c>
      <c r="L686" s="105">
        <v>42370</v>
      </c>
      <c r="M686" s="105">
        <v>42735</v>
      </c>
    </row>
    <row r="687" spans="1:13">
      <c r="A687" s="77" t="s">
        <v>1501</v>
      </c>
      <c r="C687" s="33" t="s">
        <v>415</v>
      </c>
      <c r="D687" s="33" t="s">
        <v>2183</v>
      </c>
      <c r="E687" s="33">
        <v>330</v>
      </c>
      <c r="F687" s="80">
        <v>0</v>
      </c>
      <c r="G687" s="32" t="s">
        <v>1281</v>
      </c>
      <c r="H687" s="32" t="s">
        <v>434</v>
      </c>
      <c r="I687" s="81">
        <v>42367</v>
      </c>
      <c r="J687" s="32" t="s">
        <v>975</v>
      </c>
      <c r="K687" s="32" t="s">
        <v>2543</v>
      </c>
      <c r="L687" s="105">
        <v>42370</v>
      </c>
      <c r="M687" s="105">
        <v>42735</v>
      </c>
    </row>
    <row r="688" spans="1:13">
      <c r="A688" s="77" t="s">
        <v>1501</v>
      </c>
      <c r="C688" s="33" t="s">
        <v>415</v>
      </c>
      <c r="D688" s="33" t="s">
        <v>2184</v>
      </c>
      <c r="E688" s="33">
        <v>8100</v>
      </c>
      <c r="F688" s="80">
        <v>0.3</v>
      </c>
      <c r="G688" s="32" t="s">
        <v>1282</v>
      </c>
      <c r="H688" s="32" t="s">
        <v>434</v>
      </c>
      <c r="I688" s="81">
        <v>42367</v>
      </c>
      <c r="J688" s="32" t="s">
        <v>975</v>
      </c>
      <c r="K688" s="32" t="s">
        <v>2544</v>
      </c>
      <c r="L688" s="105">
        <v>42370</v>
      </c>
      <c r="M688" s="105">
        <v>42735</v>
      </c>
    </row>
    <row r="689" spans="1:13">
      <c r="A689" s="77" t="s">
        <v>1501</v>
      </c>
      <c r="C689" s="33" t="s">
        <v>415</v>
      </c>
      <c r="D689" s="33" t="s">
        <v>2185</v>
      </c>
      <c r="E689" s="33">
        <v>30000</v>
      </c>
      <c r="F689" s="80">
        <v>0.5</v>
      </c>
      <c r="G689" s="32" t="s">
        <v>1285</v>
      </c>
      <c r="H689" s="32" t="s">
        <v>436</v>
      </c>
      <c r="I689" s="81">
        <v>42367</v>
      </c>
      <c r="J689" s="32" t="s">
        <v>2545</v>
      </c>
      <c r="K689" s="32" t="s">
        <v>2546</v>
      </c>
      <c r="L689" s="105">
        <v>42370</v>
      </c>
      <c r="M689" s="105">
        <v>42735</v>
      </c>
    </row>
    <row r="690" spans="1:13">
      <c r="A690" s="77" t="s">
        <v>1502</v>
      </c>
      <c r="C690" s="33" t="s">
        <v>416</v>
      </c>
      <c r="D690" s="33" t="s">
        <v>1658</v>
      </c>
      <c r="E690" s="33">
        <v>16800</v>
      </c>
      <c r="F690" s="80">
        <v>0.05</v>
      </c>
      <c r="G690" s="32" t="s">
        <v>1279</v>
      </c>
      <c r="H690" s="32" t="s">
        <v>434</v>
      </c>
      <c r="I690" s="81">
        <v>42367</v>
      </c>
      <c r="J690" s="32" t="s">
        <v>2547</v>
      </c>
      <c r="K690" s="32" t="s">
        <v>2548</v>
      </c>
      <c r="L690" s="105">
        <v>42370</v>
      </c>
      <c r="M690" s="105">
        <v>42735</v>
      </c>
    </row>
    <row r="691" spans="1:13">
      <c r="A691" s="77" t="s">
        <v>1502</v>
      </c>
      <c r="C691" s="33" t="s">
        <v>416</v>
      </c>
      <c r="D691" s="33" t="s">
        <v>1659</v>
      </c>
      <c r="E691" s="33">
        <v>3200</v>
      </c>
      <c r="F691" s="80">
        <v>0.05</v>
      </c>
      <c r="G691" s="32" t="s">
        <v>1279</v>
      </c>
      <c r="H691" s="32" t="s">
        <v>435</v>
      </c>
      <c r="I691" s="81">
        <v>42367</v>
      </c>
      <c r="J691" s="32" t="s">
        <v>2549</v>
      </c>
      <c r="K691" s="32" t="s">
        <v>2548</v>
      </c>
      <c r="L691" s="105">
        <v>42370</v>
      </c>
      <c r="M691" s="105">
        <v>42735</v>
      </c>
    </row>
    <row r="692" spans="1:13">
      <c r="A692" s="77" t="s">
        <v>1502</v>
      </c>
      <c r="C692" s="33" t="s">
        <v>416</v>
      </c>
      <c r="D692" s="33" t="s">
        <v>2186</v>
      </c>
      <c r="E692" s="33">
        <v>150</v>
      </c>
      <c r="F692" s="80">
        <v>0</v>
      </c>
      <c r="G692" s="32" t="s">
        <v>1281</v>
      </c>
      <c r="H692" s="32" t="s">
        <v>434</v>
      </c>
      <c r="I692" s="81">
        <v>42367</v>
      </c>
      <c r="J692" s="32" t="s">
        <v>2547</v>
      </c>
      <c r="K692" s="32" t="s">
        <v>2550</v>
      </c>
      <c r="L692" s="105">
        <v>42370</v>
      </c>
      <c r="M692" s="105">
        <v>42735</v>
      </c>
    </row>
    <row r="693" spans="1:13">
      <c r="A693" s="77" t="s">
        <v>1502</v>
      </c>
      <c r="C693" s="33" t="s">
        <v>416</v>
      </c>
      <c r="D693" s="33" t="s">
        <v>2187</v>
      </c>
      <c r="E693" s="33">
        <v>1660</v>
      </c>
      <c r="F693" s="80">
        <v>0</v>
      </c>
      <c r="G693" s="32" t="s">
        <v>1281</v>
      </c>
      <c r="H693" s="32" t="s">
        <v>434</v>
      </c>
      <c r="I693" s="81">
        <v>42367</v>
      </c>
      <c r="J693" s="32" t="s">
        <v>2547</v>
      </c>
      <c r="K693" s="32" t="s">
        <v>2550</v>
      </c>
      <c r="L693" s="105">
        <v>42370</v>
      </c>
      <c r="M693" s="105">
        <v>42735</v>
      </c>
    </row>
    <row r="694" spans="1:13">
      <c r="A694" s="77" t="s">
        <v>1502</v>
      </c>
      <c r="C694" s="33" t="s">
        <v>416</v>
      </c>
      <c r="D694" s="33" t="s">
        <v>2188</v>
      </c>
      <c r="E694" s="33">
        <v>200</v>
      </c>
      <c r="F694" s="80">
        <v>0</v>
      </c>
      <c r="G694" s="32" t="s">
        <v>1281</v>
      </c>
      <c r="H694" s="32" t="s">
        <v>434</v>
      </c>
      <c r="I694" s="81">
        <v>42367</v>
      </c>
      <c r="J694" s="32" t="s">
        <v>2547</v>
      </c>
      <c r="K694" s="32" t="s">
        <v>2550</v>
      </c>
      <c r="L694" s="105">
        <v>42370</v>
      </c>
      <c r="M694" s="105">
        <v>42735</v>
      </c>
    </row>
    <row r="695" spans="1:13">
      <c r="A695" s="77" t="s">
        <v>1502</v>
      </c>
      <c r="C695" s="33" t="s">
        <v>416</v>
      </c>
      <c r="D695" s="33" t="s">
        <v>2189</v>
      </c>
      <c r="E695" s="33">
        <v>840</v>
      </c>
      <c r="F695" s="80">
        <v>0</v>
      </c>
      <c r="G695" s="32" t="s">
        <v>1281</v>
      </c>
      <c r="H695" s="32" t="s">
        <v>434</v>
      </c>
      <c r="I695" s="81">
        <v>42367</v>
      </c>
      <c r="J695" s="32" t="s">
        <v>2547</v>
      </c>
      <c r="K695" s="32" t="s">
        <v>2550</v>
      </c>
      <c r="L695" s="105">
        <v>42370</v>
      </c>
      <c r="M695" s="105">
        <v>42735</v>
      </c>
    </row>
    <row r="696" spans="1:13">
      <c r="A696" s="77" t="s">
        <v>1502</v>
      </c>
      <c r="C696" s="33" t="s">
        <v>416</v>
      </c>
      <c r="D696" s="33" t="s">
        <v>2190</v>
      </c>
      <c r="E696" s="33">
        <v>500</v>
      </c>
      <c r="F696" s="80">
        <v>0</v>
      </c>
      <c r="G696" s="32" t="s">
        <v>1281</v>
      </c>
      <c r="H696" s="32" t="s">
        <v>434</v>
      </c>
      <c r="I696" s="81">
        <v>42367</v>
      </c>
      <c r="J696" s="32" t="s">
        <v>2547</v>
      </c>
      <c r="K696" s="32" t="s">
        <v>2550</v>
      </c>
      <c r="L696" s="105">
        <v>42370</v>
      </c>
      <c r="M696" s="105">
        <v>42735</v>
      </c>
    </row>
    <row r="697" spans="1:13">
      <c r="A697" s="77" t="s">
        <v>1442</v>
      </c>
      <c r="C697" s="33" t="s">
        <v>409</v>
      </c>
      <c r="D697" s="33" t="s">
        <v>1658</v>
      </c>
      <c r="E697" s="33">
        <v>391400</v>
      </c>
      <c r="F697" s="80">
        <v>0.05</v>
      </c>
      <c r="G697" s="32" t="s">
        <v>1279</v>
      </c>
      <c r="H697" s="32" t="s">
        <v>434</v>
      </c>
      <c r="I697" s="81">
        <v>42367</v>
      </c>
      <c r="J697" s="32" t="s">
        <v>2551</v>
      </c>
      <c r="K697" s="32" t="s">
        <v>2552</v>
      </c>
      <c r="L697" s="105">
        <v>42370</v>
      </c>
      <c r="M697" s="105">
        <v>42735</v>
      </c>
    </row>
    <row r="698" spans="1:13">
      <c r="A698" s="77" t="s">
        <v>1442</v>
      </c>
      <c r="C698" s="33" t="s">
        <v>409</v>
      </c>
      <c r="D698" s="33" t="s">
        <v>1659</v>
      </c>
      <c r="E698" s="33">
        <v>60600</v>
      </c>
      <c r="F698" s="80">
        <v>0.05</v>
      </c>
      <c r="G698" s="32" t="s">
        <v>1279</v>
      </c>
      <c r="H698" s="32" t="s">
        <v>435</v>
      </c>
      <c r="I698" s="81">
        <v>42367</v>
      </c>
      <c r="J698" s="32" t="s">
        <v>2553</v>
      </c>
      <c r="K698" s="32" t="s">
        <v>2552</v>
      </c>
      <c r="L698" s="105">
        <v>42370</v>
      </c>
      <c r="M698" s="105">
        <v>42735</v>
      </c>
    </row>
    <row r="699" spans="1:13">
      <c r="A699" s="77" t="s">
        <v>1442</v>
      </c>
      <c r="C699" s="33" t="s">
        <v>409</v>
      </c>
      <c r="D699" s="33" t="s">
        <v>2191</v>
      </c>
      <c r="E699" s="33">
        <v>9700</v>
      </c>
      <c r="F699" s="80">
        <v>0.41</v>
      </c>
      <c r="G699" s="32" t="s">
        <v>1282</v>
      </c>
      <c r="H699" s="32" t="s">
        <v>434</v>
      </c>
      <c r="I699" s="81">
        <v>42367</v>
      </c>
      <c r="J699" s="32" t="s">
        <v>2551</v>
      </c>
      <c r="K699" s="32" t="s">
        <v>2554</v>
      </c>
      <c r="L699" s="105">
        <v>42370</v>
      </c>
      <c r="M699" s="105">
        <v>42735</v>
      </c>
    </row>
    <row r="700" spans="1:13">
      <c r="A700" s="77" t="s">
        <v>1442</v>
      </c>
      <c r="C700" s="33" t="s">
        <v>409</v>
      </c>
      <c r="D700" s="33" t="s">
        <v>2192</v>
      </c>
      <c r="E700" s="33">
        <v>9700</v>
      </c>
      <c r="F700" s="80">
        <v>0.41</v>
      </c>
      <c r="G700" s="32" t="s">
        <v>1282</v>
      </c>
      <c r="H700" s="32" t="s">
        <v>434</v>
      </c>
      <c r="I700" s="81">
        <v>42367</v>
      </c>
      <c r="J700" s="32" t="s">
        <v>2551</v>
      </c>
      <c r="K700" s="32" t="s">
        <v>2554</v>
      </c>
      <c r="L700" s="105">
        <v>42370</v>
      </c>
      <c r="M700" s="105">
        <v>42735</v>
      </c>
    </row>
    <row r="701" spans="1:13">
      <c r="A701" s="77" t="s">
        <v>1442</v>
      </c>
      <c r="C701" s="33" t="s">
        <v>409</v>
      </c>
      <c r="D701" s="33" t="s">
        <v>1783</v>
      </c>
      <c r="E701" s="33">
        <v>20000</v>
      </c>
      <c r="F701" s="80">
        <v>0.13</v>
      </c>
      <c r="G701" s="32" t="s">
        <v>1283</v>
      </c>
      <c r="H701" s="32" t="s">
        <v>436</v>
      </c>
      <c r="I701" s="81">
        <v>42367</v>
      </c>
      <c r="J701" s="32" t="s">
        <v>2555</v>
      </c>
      <c r="K701" s="32" t="s">
        <v>2556</v>
      </c>
      <c r="L701" s="105">
        <v>42370</v>
      </c>
      <c r="M701" s="105">
        <v>42735</v>
      </c>
    </row>
    <row r="702" spans="1:13">
      <c r="A702" s="77" t="s">
        <v>1442</v>
      </c>
      <c r="C702" s="33" t="s">
        <v>409</v>
      </c>
      <c r="D702" s="33" t="s">
        <v>2193</v>
      </c>
      <c r="E702" s="33">
        <v>22000</v>
      </c>
      <c r="F702" s="80">
        <v>0.23</v>
      </c>
      <c r="G702" s="32" t="s">
        <v>1287</v>
      </c>
      <c r="H702" s="32" t="s">
        <v>437</v>
      </c>
      <c r="I702" s="81">
        <v>42367</v>
      </c>
      <c r="J702" s="32" t="s">
        <v>2557</v>
      </c>
      <c r="K702" s="32" t="s">
        <v>2558</v>
      </c>
      <c r="L702" s="105">
        <v>42370</v>
      </c>
      <c r="M702" s="105">
        <v>42735</v>
      </c>
    </row>
    <row r="703" spans="1:13">
      <c r="A703" s="77" t="s">
        <v>1505</v>
      </c>
      <c r="C703" s="33" t="s">
        <v>295</v>
      </c>
      <c r="D703" s="33" t="s">
        <v>1658</v>
      </c>
      <c r="E703" s="33">
        <v>107100</v>
      </c>
      <c r="F703" s="80">
        <v>0.05</v>
      </c>
      <c r="G703" s="32" t="s">
        <v>1279</v>
      </c>
      <c r="H703" s="32" t="s">
        <v>434</v>
      </c>
      <c r="I703" s="81">
        <v>42367</v>
      </c>
      <c r="J703" s="32" t="s">
        <v>977</v>
      </c>
      <c r="K703" s="32" t="s">
        <v>2559</v>
      </c>
      <c r="L703" s="105">
        <v>42370</v>
      </c>
      <c r="M703" s="105">
        <v>42735</v>
      </c>
    </row>
    <row r="704" spans="1:13">
      <c r="A704" s="77" t="s">
        <v>1505</v>
      </c>
      <c r="C704" s="33" t="s">
        <v>295</v>
      </c>
      <c r="D704" s="33" t="s">
        <v>1659</v>
      </c>
      <c r="E704" s="33">
        <v>52900</v>
      </c>
      <c r="F704" s="80">
        <v>0.05</v>
      </c>
      <c r="G704" s="32" t="s">
        <v>1279</v>
      </c>
      <c r="H704" s="32" t="s">
        <v>435</v>
      </c>
      <c r="I704" s="81">
        <v>42367</v>
      </c>
      <c r="J704" s="32" t="s">
        <v>978</v>
      </c>
      <c r="K704" s="32" t="s">
        <v>2559</v>
      </c>
      <c r="L704" s="105">
        <v>42370</v>
      </c>
      <c r="M704" s="105">
        <v>42735</v>
      </c>
    </row>
    <row r="705" spans="1:13">
      <c r="A705" s="77" t="s">
        <v>1505</v>
      </c>
      <c r="C705" s="33" t="s">
        <v>295</v>
      </c>
      <c r="D705" s="33" t="s">
        <v>2194</v>
      </c>
      <c r="E705" s="33">
        <v>15000</v>
      </c>
      <c r="F705" s="80">
        <v>0.05</v>
      </c>
      <c r="G705" s="32" t="s">
        <v>1280</v>
      </c>
      <c r="H705" s="32" t="s">
        <v>434</v>
      </c>
      <c r="I705" s="81">
        <v>42367</v>
      </c>
      <c r="J705" s="32" t="s">
        <v>977</v>
      </c>
      <c r="K705" s="32" t="s">
        <v>2560</v>
      </c>
      <c r="L705" s="105">
        <v>42370</v>
      </c>
      <c r="M705" s="105">
        <v>42735</v>
      </c>
    </row>
    <row r="706" spans="1:13">
      <c r="A706" s="77" t="s">
        <v>1505</v>
      </c>
      <c r="C706" s="33" t="s">
        <v>295</v>
      </c>
      <c r="D706" s="33" t="s">
        <v>2195</v>
      </c>
      <c r="E706" s="33">
        <v>5000</v>
      </c>
      <c r="F706" s="80">
        <v>0.05</v>
      </c>
      <c r="G706" s="32" t="s">
        <v>1280</v>
      </c>
      <c r="H706" s="32" t="s">
        <v>434</v>
      </c>
      <c r="I706" s="81">
        <v>42367</v>
      </c>
      <c r="J706" s="32" t="s">
        <v>977</v>
      </c>
      <c r="K706" s="32" t="s">
        <v>2560</v>
      </c>
      <c r="L706" s="105">
        <v>42370</v>
      </c>
      <c r="M706" s="105">
        <v>42735</v>
      </c>
    </row>
    <row r="707" spans="1:13">
      <c r="A707" s="77" t="s">
        <v>1505</v>
      </c>
      <c r="C707" s="33" t="s">
        <v>295</v>
      </c>
      <c r="D707" s="33" t="s">
        <v>2196</v>
      </c>
      <c r="E707" s="33">
        <v>5000</v>
      </c>
      <c r="F707" s="80">
        <v>0.05</v>
      </c>
      <c r="G707" s="32" t="s">
        <v>1280</v>
      </c>
      <c r="H707" s="32" t="s">
        <v>434</v>
      </c>
      <c r="I707" s="81">
        <v>42367</v>
      </c>
      <c r="J707" s="32" t="s">
        <v>977</v>
      </c>
      <c r="K707" s="32" t="s">
        <v>2560</v>
      </c>
      <c r="L707" s="105">
        <v>42370</v>
      </c>
      <c r="M707" s="105">
        <v>42735</v>
      </c>
    </row>
    <row r="708" spans="1:13">
      <c r="A708" s="77" t="s">
        <v>1505</v>
      </c>
      <c r="C708" s="33" t="s">
        <v>295</v>
      </c>
      <c r="D708" s="33" t="s">
        <v>2197</v>
      </c>
      <c r="E708" s="33">
        <v>10000</v>
      </c>
      <c r="F708" s="80">
        <v>0.05</v>
      </c>
      <c r="G708" s="32" t="s">
        <v>1280</v>
      </c>
      <c r="H708" s="32" t="s">
        <v>434</v>
      </c>
      <c r="I708" s="81">
        <v>42367</v>
      </c>
      <c r="J708" s="32" t="s">
        <v>977</v>
      </c>
      <c r="K708" s="32" t="s">
        <v>2560</v>
      </c>
      <c r="L708" s="105">
        <v>42370</v>
      </c>
      <c r="M708" s="105">
        <v>42735</v>
      </c>
    </row>
    <row r="709" spans="1:13">
      <c r="A709" s="77" t="s">
        <v>1505</v>
      </c>
      <c r="C709" s="33" t="s">
        <v>295</v>
      </c>
      <c r="D709" s="33" t="s">
        <v>2198</v>
      </c>
      <c r="E709" s="33">
        <v>840</v>
      </c>
      <c r="F709" s="80">
        <v>0</v>
      </c>
      <c r="G709" s="32" t="s">
        <v>1281</v>
      </c>
      <c r="H709" s="32" t="s">
        <v>434</v>
      </c>
      <c r="I709" s="81">
        <v>42367</v>
      </c>
      <c r="J709" s="32" t="s">
        <v>977</v>
      </c>
      <c r="K709" s="32" t="s">
        <v>2561</v>
      </c>
      <c r="L709" s="105">
        <v>42370</v>
      </c>
      <c r="M709" s="105">
        <v>42735</v>
      </c>
    </row>
    <row r="710" spans="1:13">
      <c r="A710" s="77" t="s">
        <v>1505</v>
      </c>
      <c r="C710" s="33" t="s">
        <v>295</v>
      </c>
      <c r="D710" s="33" t="s">
        <v>2199</v>
      </c>
      <c r="E710" s="33">
        <v>330</v>
      </c>
      <c r="F710" s="80">
        <v>0</v>
      </c>
      <c r="G710" s="32" t="s">
        <v>1281</v>
      </c>
      <c r="H710" s="32" t="s">
        <v>434</v>
      </c>
      <c r="I710" s="81">
        <v>42367</v>
      </c>
      <c r="J710" s="32" t="s">
        <v>977</v>
      </c>
      <c r="K710" s="32" t="s">
        <v>2561</v>
      </c>
      <c r="L710" s="105">
        <v>42370</v>
      </c>
      <c r="M710" s="105">
        <v>42735</v>
      </c>
    </row>
    <row r="711" spans="1:13">
      <c r="A711" s="77" t="s">
        <v>1505</v>
      </c>
      <c r="C711" s="33" t="s">
        <v>295</v>
      </c>
      <c r="D711" s="33" t="s">
        <v>2200</v>
      </c>
      <c r="E711" s="33">
        <v>330</v>
      </c>
      <c r="F711" s="80">
        <v>0</v>
      </c>
      <c r="G711" s="32" t="s">
        <v>1281</v>
      </c>
      <c r="H711" s="32" t="s">
        <v>434</v>
      </c>
      <c r="I711" s="81">
        <v>42367</v>
      </c>
      <c r="J711" s="32" t="s">
        <v>977</v>
      </c>
      <c r="K711" s="32" t="s">
        <v>2561</v>
      </c>
      <c r="L711" s="105">
        <v>42370</v>
      </c>
      <c r="M711" s="105">
        <v>42735</v>
      </c>
    </row>
    <row r="712" spans="1:13">
      <c r="A712" s="77" t="s">
        <v>1505</v>
      </c>
      <c r="C712" s="33" t="s">
        <v>295</v>
      </c>
      <c r="D712" s="33" t="s">
        <v>2201</v>
      </c>
      <c r="E712" s="33">
        <v>330</v>
      </c>
      <c r="F712" s="80">
        <v>0</v>
      </c>
      <c r="G712" s="32" t="s">
        <v>1281</v>
      </c>
      <c r="H712" s="32" t="s">
        <v>434</v>
      </c>
      <c r="I712" s="81">
        <v>42367</v>
      </c>
      <c r="J712" s="32" t="s">
        <v>977</v>
      </c>
      <c r="K712" s="32" t="s">
        <v>2561</v>
      </c>
      <c r="L712" s="105">
        <v>42370</v>
      </c>
      <c r="M712" s="105">
        <v>42735</v>
      </c>
    </row>
    <row r="713" spans="1:13">
      <c r="A713" s="77" t="s">
        <v>1432</v>
      </c>
      <c r="C713" s="33" t="s">
        <v>447</v>
      </c>
      <c r="D713" s="33" t="s">
        <v>1658</v>
      </c>
      <c r="E713" s="33">
        <v>5700</v>
      </c>
      <c r="F713" s="80">
        <v>0.05</v>
      </c>
      <c r="G713" s="32" t="s">
        <v>1279</v>
      </c>
      <c r="H713" s="32" t="s">
        <v>434</v>
      </c>
      <c r="I713" s="81">
        <v>42367</v>
      </c>
      <c r="J713" s="32" t="s">
        <v>927</v>
      </c>
      <c r="K713" s="32" t="s">
        <v>2562</v>
      </c>
      <c r="L713" s="105">
        <v>42370</v>
      </c>
      <c r="M713" s="105">
        <v>42735</v>
      </c>
    </row>
    <row r="714" spans="1:13">
      <c r="A714" s="77" t="s">
        <v>1432</v>
      </c>
      <c r="C714" s="33" t="s">
        <v>447</v>
      </c>
      <c r="D714" s="33" t="s">
        <v>1659</v>
      </c>
      <c r="E714" s="33">
        <v>6100</v>
      </c>
      <c r="F714" s="80">
        <v>0.05</v>
      </c>
      <c r="G714" s="32" t="s">
        <v>1279</v>
      </c>
      <c r="H714" s="32" t="s">
        <v>435</v>
      </c>
      <c r="I714" s="81">
        <v>42367</v>
      </c>
      <c r="J714" s="32" t="s">
        <v>928</v>
      </c>
      <c r="K714" s="32" t="s">
        <v>2562</v>
      </c>
      <c r="L714" s="105">
        <v>42370</v>
      </c>
      <c r="M714" s="105">
        <v>42735</v>
      </c>
    </row>
    <row r="715" spans="1:13">
      <c r="A715" s="77" t="s">
        <v>1432</v>
      </c>
      <c r="C715" s="33" t="s">
        <v>447</v>
      </c>
      <c r="D715" s="33" t="s">
        <v>2202</v>
      </c>
      <c r="E715" s="33">
        <v>4500</v>
      </c>
      <c r="F715" s="80">
        <v>0.63</v>
      </c>
      <c r="G715" s="32" t="s">
        <v>1282</v>
      </c>
      <c r="H715" s="32" t="s">
        <v>434</v>
      </c>
      <c r="I715" s="81">
        <v>42367</v>
      </c>
      <c r="J715" s="32" t="s">
        <v>927</v>
      </c>
      <c r="K715" s="32" t="s">
        <v>2563</v>
      </c>
      <c r="L715" s="105">
        <v>42370</v>
      </c>
      <c r="M715" s="105">
        <v>42735</v>
      </c>
    </row>
    <row r="716" spans="1:13">
      <c r="A716" s="77" t="s">
        <v>1432</v>
      </c>
      <c r="C716" s="33" t="s">
        <v>447</v>
      </c>
      <c r="D716" s="33" t="s">
        <v>1803</v>
      </c>
      <c r="E716" s="33">
        <v>20000</v>
      </c>
      <c r="F716" s="80">
        <v>0.05</v>
      </c>
      <c r="G716" s="32" t="s">
        <v>1283</v>
      </c>
      <c r="H716" s="32" t="s">
        <v>436</v>
      </c>
      <c r="I716" s="81">
        <v>42367</v>
      </c>
      <c r="J716" s="32" t="s">
        <v>2564</v>
      </c>
      <c r="K716" s="32" t="s">
        <v>2565</v>
      </c>
      <c r="L716" s="105">
        <v>42370</v>
      </c>
      <c r="M716" s="105">
        <v>42735</v>
      </c>
    </row>
    <row r="717" spans="1:13">
      <c r="A717" s="77" t="s">
        <v>1432</v>
      </c>
      <c r="C717" s="33" t="s">
        <v>447</v>
      </c>
      <c r="D717" s="33" t="s">
        <v>2203</v>
      </c>
      <c r="E717" s="33">
        <v>7100</v>
      </c>
      <c r="F717" s="80">
        <v>0.1</v>
      </c>
      <c r="G717" s="32" t="s">
        <v>1287</v>
      </c>
      <c r="H717" s="32" t="s">
        <v>437</v>
      </c>
      <c r="I717" s="81">
        <v>42367</v>
      </c>
      <c r="J717" s="32" t="s">
        <v>929</v>
      </c>
      <c r="K717" s="32" t="s">
        <v>2566</v>
      </c>
      <c r="L717" s="105">
        <v>42370</v>
      </c>
      <c r="M717" s="105">
        <v>42735</v>
      </c>
    </row>
    <row r="718" spans="1:13">
      <c r="A718" s="77" t="s">
        <v>1644</v>
      </c>
      <c r="C718" s="33" t="s">
        <v>1646</v>
      </c>
      <c r="D718" s="33" t="s">
        <v>2204</v>
      </c>
      <c r="E718" s="33">
        <v>5000</v>
      </c>
      <c r="F718" s="80">
        <v>0.3</v>
      </c>
      <c r="G718" s="32" t="s">
        <v>1282</v>
      </c>
      <c r="H718" s="32" t="s">
        <v>434</v>
      </c>
      <c r="I718" s="81">
        <v>42367</v>
      </c>
      <c r="J718" s="32" t="s">
        <v>2567</v>
      </c>
      <c r="K718" s="32" t="s">
        <v>2568</v>
      </c>
      <c r="L718" s="105">
        <v>42370</v>
      </c>
      <c r="M718" s="105">
        <v>42735</v>
      </c>
    </row>
    <row r="719" spans="1:13">
      <c r="A719" s="77" t="s">
        <v>1486</v>
      </c>
      <c r="C719" s="33" t="s">
        <v>448</v>
      </c>
      <c r="D719" s="33" t="s">
        <v>1658</v>
      </c>
      <c r="E719" s="33">
        <v>11800</v>
      </c>
      <c r="F719" s="80">
        <v>0.05</v>
      </c>
      <c r="G719" s="32" t="s">
        <v>1279</v>
      </c>
      <c r="H719" s="32" t="s">
        <v>434</v>
      </c>
      <c r="I719" s="81">
        <v>42367</v>
      </c>
      <c r="J719" s="32" t="s">
        <v>962</v>
      </c>
      <c r="K719" s="32" t="s">
        <v>2569</v>
      </c>
      <c r="L719" s="105">
        <v>42370</v>
      </c>
      <c r="M719" s="105">
        <v>42735</v>
      </c>
    </row>
    <row r="720" spans="1:13">
      <c r="A720" s="77" t="s">
        <v>1486</v>
      </c>
      <c r="C720" s="33" t="s">
        <v>448</v>
      </c>
      <c r="D720" s="33" t="s">
        <v>1659</v>
      </c>
      <c r="E720" s="33">
        <v>1400</v>
      </c>
      <c r="F720" s="80">
        <v>0.05</v>
      </c>
      <c r="G720" s="32" t="s">
        <v>1279</v>
      </c>
      <c r="H720" s="32" t="s">
        <v>435</v>
      </c>
      <c r="I720" s="81">
        <v>42367</v>
      </c>
      <c r="J720" s="32" t="s">
        <v>963</v>
      </c>
      <c r="K720" s="32" t="s">
        <v>2569</v>
      </c>
      <c r="L720" s="105">
        <v>42370</v>
      </c>
      <c r="M720" s="105">
        <v>42735</v>
      </c>
    </row>
    <row r="721" spans="1:13">
      <c r="A721" s="77" t="s">
        <v>1486</v>
      </c>
      <c r="C721" s="33" t="s">
        <v>448</v>
      </c>
      <c r="D721" s="33" t="s">
        <v>2205</v>
      </c>
      <c r="E721" s="33">
        <v>1245</v>
      </c>
      <c r="F721" s="80">
        <v>0</v>
      </c>
      <c r="G721" s="32" t="s">
        <v>1281</v>
      </c>
      <c r="H721" s="32" t="s">
        <v>434</v>
      </c>
      <c r="I721" s="81">
        <v>42367</v>
      </c>
      <c r="J721" s="32" t="s">
        <v>962</v>
      </c>
      <c r="K721" s="32" t="s">
        <v>2570</v>
      </c>
      <c r="L721" s="105">
        <v>42370</v>
      </c>
      <c r="M721" s="105">
        <v>42735</v>
      </c>
    </row>
    <row r="722" spans="1:13">
      <c r="A722" s="77" t="s">
        <v>1486</v>
      </c>
      <c r="C722" s="33" t="s">
        <v>448</v>
      </c>
      <c r="D722" s="33" t="s">
        <v>2206</v>
      </c>
      <c r="E722" s="33">
        <v>1660</v>
      </c>
      <c r="F722" s="80">
        <v>0</v>
      </c>
      <c r="G722" s="32" t="s">
        <v>1281</v>
      </c>
      <c r="H722" s="32" t="s">
        <v>434</v>
      </c>
      <c r="I722" s="81">
        <v>42367</v>
      </c>
      <c r="J722" s="32" t="s">
        <v>962</v>
      </c>
      <c r="K722" s="32" t="s">
        <v>2570</v>
      </c>
      <c r="L722" s="105">
        <v>42370</v>
      </c>
      <c r="M722" s="105">
        <v>42735</v>
      </c>
    </row>
    <row r="723" spans="1:13">
      <c r="A723" s="77" t="s">
        <v>1433</v>
      </c>
      <c r="C723" s="33" t="s">
        <v>322</v>
      </c>
      <c r="D723" s="33" t="s">
        <v>1658</v>
      </c>
      <c r="E723" s="33">
        <v>55300</v>
      </c>
      <c r="F723" s="80">
        <v>0.05</v>
      </c>
      <c r="G723" s="32" t="s">
        <v>1279</v>
      </c>
      <c r="H723" s="32" t="s">
        <v>434</v>
      </c>
      <c r="I723" s="81">
        <v>42367</v>
      </c>
      <c r="J723" s="32" t="s">
        <v>2571</v>
      </c>
      <c r="K723" s="32" t="s">
        <v>2572</v>
      </c>
      <c r="L723" s="105">
        <v>42370</v>
      </c>
      <c r="M723" s="105">
        <v>42735</v>
      </c>
    </row>
    <row r="724" spans="1:13">
      <c r="A724" s="77" t="s">
        <v>1433</v>
      </c>
      <c r="C724" s="33" t="s">
        <v>322</v>
      </c>
      <c r="D724" s="33" t="s">
        <v>1659</v>
      </c>
      <c r="E724" s="33">
        <v>5300</v>
      </c>
      <c r="F724" s="80">
        <v>0.05</v>
      </c>
      <c r="G724" s="32" t="s">
        <v>1279</v>
      </c>
      <c r="H724" s="32" t="s">
        <v>435</v>
      </c>
      <c r="I724" s="81">
        <v>42367</v>
      </c>
      <c r="J724" s="32" t="s">
        <v>2573</v>
      </c>
      <c r="K724" s="32" t="s">
        <v>2572</v>
      </c>
      <c r="L724" s="105">
        <v>42370</v>
      </c>
      <c r="M724" s="105">
        <v>42735</v>
      </c>
    </row>
    <row r="725" spans="1:13">
      <c r="A725" s="77" t="s">
        <v>1433</v>
      </c>
      <c r="C725" s="33" t="s">
        <v>322</v>
      </c>
      <c r="D725" s="33" t="s">
        <v>2207</v>
      </c>
      <c r="E725" s="33">
        <v>560</v>
      </c>
      <c r="F725" s="80">
        <v>0</v>
      </c>
      <c r="G725" s="32" t="s">
        <v>1281</v>
      </c>
      <c r="H725" s="32" t="s">
        <v>434</v>
      </c>
      <c r="I725" s="81">
        <v>42367</v>
      </c>
      <c r="J725" s="32" t="s">
        <v>2571</v>
      </c>
      <c r="K725" s="32" t="s">
        <v>2574</v>
      </c>
      <c r="L725" s="105">
        <v>42370</v>
      </c>
      <c r="M725" s="105">
        <v>42735</v>
      </c>
    </row>
    <row r="726" spans="1:13">
      <c r="A726" s="77" t="s">
        <v>1433</v>
      </c>
      <c r="C726" s="33" t="s">
        <v>322</v>
      </c>
      <c r="D726" s="33" t="s">
        <v>2208</v>
      </c>
      <c r="E726" s="33">
        <v>268</v>
      </c>
      <c r="F726" s="80">
        <v>0</v>
      </c>
      <c r="G726" s="32" t="s">
        <v>1281</v>
      </c>
      <c r="H726" s="32" t="s">
        <v>434</v>
      </c>
      <c r="I726" s="81">
        <v>42367</v>
      </c>
      <c r="J726" s="32" t="s">
        <v>2571</v>
      </c>
      <c r="K726" s="32" t="s">
        <v>2574</v>
      </c>
      <c r="L726" s="105">
        <v>42370</v>
      </c>
      <c r="M726" s="105">
        <v>42735</v>
      </c>
    </row>
    <row r="727" spans="1:13">
      <c r="A727" s="77" t="s">
        <v>1433</v>
      </c>
      <c r="C727" s="33" t="s">
        <v>322</v>
      </c>
      <c r="D727" s="33" t="s">
        <v>2209</v>
      </c>
      <c r="E727" s="33">
        <v>1680</v>
      </c>
      <c r="F727" s="80">
        <v>0</v>
      </c>
      <c r="G727" s="32" t="s">
        <v>1281</v>
      </c>
      <c r="H727" s="32" t="s">
        <v>434</v>
      </c>
      <c r="I727" s="81">
        <v>42367</v>
      </c>
      <c r="J727" s="32" t="s">
        <v>2571</v>
      </c>
      <c r="K727" s="32" t="s">
        <v>2574</v>
      </c>
      <c r="L727" s="105">
        <v>42370</v>
      </c>
      <c r="M727" s="105">
        <v>42735</v>
      </c>
    </row>
    <row r="728" spans="1:13">
      <c r="A728" s="77" t="s">
        <v>1433</v>
      </c>
      <c r="C728" s="33" t="s">
        <v>322</v>
      </c>
      <c r="D728" s="33" t="s">
        <v>2210</v>
      </c>
      <c r="E728" s="33">
        <v>200</v>
      </c>
      <c r="F728" s="80">
        <v>0</v>
      </c>
      <c r="G728" s="32" t="s">
        <v>1281</v>
      </c>
      <c r="H728" s="32" t="s">
        <v>434</v>
      </c>
      <c r="I728" s="81">
        <v>42367</v>
      </c>
      <c r="J728" s="32" t="s">
        <v>2571</v>
      </c>
      <c r="K728" s="32" t="s">
        <v>2574</v>
      </c>
      <c r="L728" s="105">
        <v>42370</v>
      </c>
      <c r="M728" s="105">
        <v>42735</v>
      </c>
    </row>
    <row r="729" spans="1:13">
      <c r="A729" s="77" t="s">
        <v>1433</v>
      </c>
      <c r="C729" s="33" t="s">
        <v>322</v>
      </c>
      <c r="D729" s="33" t="s">
        <v>2211</v>
      </c>
      <c r="E729" s="33">
        <v>200</v>
      </c>
      <c r="F729" s="80">
        <v>0</v>
      </c>
      <c r="G729" s="32" t="s">
        <v>1281</v>
      </c>
      <c r="H729" s="32" t="s">
        <v>434</v>
      </c>
      <c r="I729" s="81">
        <v>42367</v>
      </c>
      <c r="J729" s="32" t="s">
        <v>2571</v>
      </c>
      <c r="K729" s="32" t="s">
        <v>2574</v>
      </c>
      <c r="L729" s="105">
        <v>42370</v>
      </c>
      <c r="M729" s="105">
        <v>42735</v>
      </c>
    </row>
    <row r="730" spans="1:13">
      <c r="A730" s="77" t="s">
        <v>1433</v>
      </c>
      <c r="C730" s="33" t="s">
        <v>322</v>
      </c>
      <c r="D730" s="33" t="s">
        <v>2212</v>
      </c>
      <c r="E730" s="33">
        <v>840</v>
      </c>
      <c r="F730" s="80">
        <v>0</v>
      </c>
      <c r="G730" s="32" t="s">
        <v>1281</v>
      </c>
      <c r="H730" s="32" t="s">
        <v>434</v>
      </c>
      <c r="I730" s="81">
        <v>42367</v>
      </c>
      <c r="J730" s="32" t="s">
        <v>2571</v>
      </c>
      <c r="K730" s="32" t="s">
        <v>2574</v>
      </c>
      <c r="L730" s="105">
        <v>42370</v>
      </c>
      <c r="M730" s="105">
        <v>42735</v>
      </c>
    </row>
    <row r="731" spans="1:13">
      <c r="A731" s="77" t="s">
        <v>1433</v>
      </c>
      <c r="C731" s="33" t="s">
        <v>322</v>
      </c>
      <c r="D731" s="33" t="s">
        <v>2213</v>
      </c>
      <c r="E731" s="33">
        <v>134</v>
      </c>
      <c r="F731" s="80">
        <v>0</v>
      </c>
      <c r="G731" s="32" t="s">
        <v>1281</v>
      </c>
      <c r="H731" s="32" t="s">
        <v>434</v>
      </c>
      <c r="I731" s="81">
        <v>42367</v>
      </c>
      <c r="J731" s="32" t="s">
        <v>2571</v>
      </c>
      <c r="K731" s="32" t="s">
        <v>2574</v>
      </c>
      <c r="L731" s="105">
        <v>42370</v>
      </c>
      <c r="M731" s="105">
        <v>42735</v>
      </c>
    </row>
    <row r="732" spans="1:13">
      <c r="A732" s="77" t="s">
        <v>1433</v>
      </c>
      <c r="C732" s="33" t="s">
        <v>322</v>
      </c>
      <c r="D732" s="33" t="s">
        <v>2214</v>
      </c>
      <c r="E732" s="33">
        <v>840</v>
      </c>
      <c r="F732" s="80">
        <v>0</v>
      </c>
      <c r="G732" s="32" t="s">
        <v>1281</v>
      </c>
      <c r="H732" s="32" t="s">
        <v>434</v>
      </c>
      <c r="I732" s="81">
        <v>42367</v>
      </c>
      <c r="J732" s="32" t="s">
        <v>2571</v>
      </c>
      <c r="K732" s="32" t="s">
        <v>2574</v>
      </c>
      <c r="L732" s="105">
        <v>42370</v>
      </c>
      <c r="M732" s="105">
        <v>42735</v>
      </c>
    </row>
    <row r="733" spans="1:13">
      <c r="A733" s="77" t="s">
        <v>1433</v>
      </c>
      <c r="C733" s="33" t="s">
        <v>322</v>
      </c>
      <c r="D733" s="33" t="s">
        <v>2215</v>
      </c>
      <c r="E733" s="33">
        <v>150</v>
      </c>
      <c r="F733" s="80">
        <v>0</v>
      </c>
      <c r="G733" s="32" t="s">
        <v>1281</v>
      </c>
      <c r="H733" s="32" t="s">
        <v>434</v>
      </c>
      <c r="I733" s="81">
        <v>42367</v>
      </c>
      <c r="J733" s="32" t="s">
        <v>2571</v>
      </c>
      <c r="K733" s="32" t="s">
        <v>2574</v>
      </c>
      <c r="L733" s="105">
        <v>42370</v>
      </c>
      <c r="M733" s="105">
        <v>42735</v>
      </c>
    </row>
    <row r="734" spans="1:13">
      <c r="A734" s="77" t="s">
        <v>1433</v>
      </c>
      <c r="C734" s="33" t="s">
        <v>322</v>
      </c>
      <c r="D734" s="33" t="s">
        <v>2216</v>
      </c>
      <c r="E734" s="33">
        <v>200</v>
      </c>
      <c r="F734" s="80">
        <v>0</v>
      </c>
      <c r="G734" s="32" t="s">
        <v>1281</v>
      </c>
      <c r="H734" s="32" t="s">
        <v>434</v>
      </c>
      <c r="I734" s="81">
        <v>42367</v>
      </c>
      <c r="J734" s="32" t="s">
        <v>2571</v>
      </c>
      <c r="K734" s="32" t="s">
        <v>2574</v>
      </c>
      <c r="L734" s="105">
        <v>42370</v>
      </c>
      <c r="M734" s="105">
        <v>42735</v>
      </c>
    </row>
    <row r="735" spans="1:13">
      <c r="A735" s="77" t="s">
        <v>1433</v>
      </c>
      <c r="C735" s="33" t="s">
        <v>322</v>
      </c>
      <c r="D735" s="33" t="s">
        <v>2217</v>
      </c>
      <c r="E735" s="33">
        <v>280</v>
      </c>
      <c r="F735" s="80">
        <v>0</v>
      </c>
      <c r="G735" s="32" t="s">
        <v>1281</v>
      </c>
      <c r="H735" s="32" t="s">
        <v>434</v>
      </c>
      <c r="I735" s="81">
        <v>42367</v>
      </c>
      <c r="J735" s="32" t="s">
        <v>2571</v>
      </c>
      <c r="K735" s="32" t="s">
        <v>2574</v>
      </c>
      <c r="L735" s="105">
        <v>42370</v>
      </c>
      <c r="M735" s="105">
        <v>42735</v>
      </c>
    </row>
    <row r="736" spans="1:13">
      <c r="A736" s="77" t="s">
        <v>1433</v>
      </c>
      <c r="C736" s="33" t="s">
        <v>322</v>
      </c>
      <c r="D736" s="33" t="s">
        <v>2218</v>
      </c>
      <c r="E736" s="33">
        <v>420</v>
      </c>
      <c r="F736" s="80">
        <v>0</v>
      </c>
      <c r="G736" s="32" t="s">
        <v>1281</v>
      </c>
      <c r="H736" s="32" t="s">
        <v>434</v>
      </c>
      <c r="I736" s="81">
        <v>42367</v>
      </c>
      <c r="J736" s="32" t="s">
        <v>2571</v>
      </c>
      <c r="K736" s="32" t="s">
        <v>2574</v>
      </c>
      <c r="L736" s="105">
        <v>42370</v>
      </c>
      <c r="M736" s="105">
        <v>42735</v>
      </c>
    </row>
    <row r="737" spans="1:13">
      <c r="A737" s="77" t="s">
        <v>1433</v>
      </c>
      <c r="C737" s="33" t="s">
        <v>322</v>
      </c>
      <c r="D737" s="33" t="s">
        <v>2219</v>
      </c>
      <c r="E737" s="33">
        <v>280</v>
      </c>
      <c r="F737" s="80">
        <v>0</v>
      </c>
      <c r="G737" s="32" t="s">
        <v>1281</v>
      </c>
      <c r="H737" s="32" t="s">
        <v>434</v>
      </c>
      <c r="I737" s="81">
        <v>42367</v>
      </c>
      <c r="J737" s="32" t="s">
        <v>2571</v>
      </c>
      <c r="K737" s="32" t="s">
        <v>2574</v>
      </c>
      <c r="L737" s="105">
        <v>42370</v>
      </c>
      <c r="M737" s="105">
        <v>42735</v>
      </c>
    </row>
    <row r="738" spans="1:13">
      <c r="A738" s="77" t="s">
        <v>1433</v>
      </c>
      <c r="C738" s="33" t="s">
        <v>322</v>
      </c>
      <c r="D738" s="33" t="s">
        <v>2220</v>
      </c>
      <c r="E738" s="33">
        <v>200</v>
      </c>
      <c r="F738" s="80">
        <v>0</v>
      </c>
      <c r="G738" s="32" t="s">
        <v>1281</v>
      </c>
      <c r="H738" s="32" t="s">
        <v>434</v>
      </c>
      <c r="I738" s="81">
        <v>42367</v>
      </c>
      <c r="J738" s="32" t="s">
        <v>2571</v>
      </c>
      <c r="K738" s="32" t="s">
        <v>2574</v>
      </c>
      <c r="L738" s="105">
        <v>42370</v>
      </c>
      <c r="M738" s="105">
        <v>42735</v>
      </c>
    </row>
    <row r="739" spans="1:13">
      <c r="A739" s="77" t="s">
        <v>1433</v>
      </c>
      <c r="C739" s="33" t="s">
        <v>322</v>
      </c>
      <c r="D739" s="33" t="s">
        <v>2221</v>
      </c>
      <c r="E739" s="33">
        <v>330</v>
      </c>
      <c r="F739" s="80">
        <v>0</v>
      </c>
      <c r="G739" s="32" t="s">
        <v>1281</v>
      </c>
      <c r="H739" s="32" t="s">
        <v>434</v>
      </c>
      <c r="I739" s="81">
        <v>42367</v>
      </c>
      <c r="J739" s="32" t="s">
        <v>2571</v>
      </c>
      <c r="K739" s="32" t="s">
        <v>2574</v>
      </c>
      <c r="L739" s="105">
        <v>42370</v>
      </c>
      <c r="M739" s="105">
        <v>42735</v>
      </c>
    </row>
    <row r="740" spans="1:13">
      <c r="A740" s="77" t="s">
        <v>1433</v>
      </c>
      <c r="C740" s="33" t="s">
        <v>322</v>
      </c>
      <c r="D740" s="33" t="s">
        <v>2222</v>
      </c>
      <c r="E740" s="33">
        <v>330</v>
      </c>
      <c r="F740" s="80">
        <v>0</v>
      </c>
      <c r="G740" s="32" t="s">
        <v>1281</v>
      </c>
      <c r="H740" s="32" t="s">
        <v>434</v>
      </c>
      <c r="I740" s="81">
        <v>42367</v>
      </c>
      <c r="J740" s="32" t="s">
        <v>2571</v>
      </c>
      <c r="K740" s="32" t="s">
        <v>2574</v>
      </c>
      <c r="L740" s="105">
        <v>42370</v>
      </c>
      <c r="M740" s="105">
        <v>42735</v>
      </c>
    </row>
    <row r="741" spans="1:13">
      <c r="A741" s="77" t="s">
        <v>1433</v>
      </c>
      <c r="C741" s="33" t="s">
        <v>322</v>
      </c>
      <c r="D741" s="33" t="s">
        <v>2223</v>
      </c>
      <c r="E741" s="33">
        <v>5500</v>
      </c>
      <c r="F741" s="80">
        <v>0.31</v>
      </c>
      <c r="G741" s="32" t="s">
        <v>1282</v>
      </c>
      <c r="H741" s="32" t="s">
        <v>434</v>
      </c>
      <c r="I741" s="81">
        <v>42367</v>
      </c>
      <c r="J741" s="32" t="s">
        <v>2571</v>
      </c>
      <c r="K741" s="32" t="s">
        <v>2575</v>
      </c>
      <c r="L741" s="105">
        <v>42370</v>
      </c>
      <c r="M741" s="105">
        <v>42735</v>
      </c>
    </row>
    <row r="742" spans="1:13">
      <c r="A742" s="77" t="s">
        <v>1433</v>
      </c>
      <c r="C742" s="33" t="s">
        <v>322</v>
      </c>
      <c r="D742" s="33" t="s">
        <v>2224</v>
      </c>
      <c r="E742" s="33">
        <v>9500</v>
      </c>
      <c r="F742" s="80">
        <v>0.34</v>
      </c>
      <c r="G742" s="32" t="s">
        <v>1282</v>
      </c>
      <c r="H742" s="32" t="s">
        <v>434</v>
      </c>
      <c r="I742" s="81">
        <v>42367</v>
      </c>
      <c r="J742" s="32" t="s">
        <v>2571</v>
      </c>
      <c r="K742" s="32" t="s">
        <v>2575</v>
      </c>
      <c r="L742" s="105">
        <v>42370</v>
      </c>
      <c r="M742" s="105">
        <v>42735</v>
      </c>
    </row>
    <row r="743" spans="1:13">
      <c r="A743" s="77" t="s">
        <v>1444</v>
      </c>
      <c r="C743" s="33" t="s">
        <v>334</v>
      </c>
      <c r="D743" s="33" t="s">
        <v>1658</v>
      </c>
      <c r="E743" s="33">
        <v>72600</v>
      </c>
      <c r="F743" s="80">
        <v>0.05</v>
      </c>
      <c r="G743" s="32" t="s">
        <v>1279</v>
      </c>
      <c r="H743" s="32" t="s">
        <v>434</v>
      </c>
      <c r="I743" s="81">
        <v>42367</v>
      </c>
      <c r="J743" s="32" t="s">
        <v>2576</v>
      </c>
      <c r="K743" s="32" t="s">
        <v>2577</v>
      </c>
      <c r="L743" s="105">
        <v>42370</v>
      </c>
      <c r="M743" s="105">
        <v>42735</v>
      </c>
    </row>
    <row r="744" spans="1:13">
      <c r="A744" s="77" t="s">
        <v>1444</v>
      </c>
      <c r="C744" s="33" t="s">
        <v>334</v>
      </c>
      <c r="D744" s="33" t="s">
        <v>1659</v>
      </c>
      <c r="E744" s="33">
        <v>7000</v>
      </c>
      <c r="F744" s="80">
        <v>0.05</v>
      </c>
      <c r="G744" s="32" t="s">
        <v>1279</v>
      </c>
      <c r="H744" s="32" t="s">
        <v>435</v>
      </c>
      <c r="I744" s="81">
        <v>42367</v>
      </c>
      <c r="J744" s="32" t="s">
        <v>2578</v>
      </c>
      <c r="K744" s="32" t="s">
        <v>2577</v>
      </c>
      <c r="L744" s="105">
        <v>42370</v>
      </c>
      <c r="M744" s="105">
        <v>42735</v>
      </c>
    </row>
    <row r="745" spans="1:13">
      <c r="A745" s="77" t="s">
        <v>1444</v>
      </c>
      <c r="C745" s="33" t="s">
        <v>334</v>
      </c>
      <c r="D745" s="33" t="s">
        <v>2225</v>
      </c>
      <c r="E745" s="33">
        <v>200</v>
      </c>
      <c r="F745" s="80">
        <v>0</v>
      </c>
      <c r="G745" s="32" t="s">
        <v>1281</v>
      </c>
      <c r="H745" s="32" t="s">
        <v>434</v>
      </c>
      <c r="I745" s="81">
        <v>42367</v>
      </c>
      <c r="J745" s="32" t="s">
        <v>2576</v>
      </c>
      <c r="K745" s="32" t="s">
        <v>2579</v>
      </c>
      <c r="L745" s="105">
        <v>42370</v>
      </c>
      <c r="M745" s="105">
        <v>42735</v>
      </c>
    </row>
    <row r="746" spans="1:13">
      <c r="A746" s="77" t="s">
        <v>1444</v>
      </c>
      <c r="C746" s="33" t="s">
        <v>334</v>
      </c>
      <c r="D746" s="33" t="s">
        <v>2226</v>
      </c>
      <c r="E746" s="33">
        <v>330</v>
      </c>
      <c r="F746" s="80">
        <v>0</v>
      </c>
      <c r="G746" s="32" t="s">
        <v>1281</v>
      </c>
      <c r="H746" s="32" t="s">
        <v>434</v>
      </c>
      <c r="I746" s="81">
        <v>42367</v>
      </c>
      <c r="J746" s="32" t="s">
        <v>2576</v>
      </c>
      <c r="K746" s="32" t="s">
        <v>2579</v>
      </c>
      <c r="L746" s="105">
        <v>42370</v>
      </c>
      <c r="M746" s="105">
        <v>42735</v>
      </c>
    </row>
    <row r="747" spans="1:13">
      <c r="A747" s="77" t="s">
        <v>1422</v>
      </c>
      <c r="C747" s="33" t="s">
        <v>1060</v>
      </c>
      <c r="D747" s="33" t="s">
        <v>1658</v>
      </c>
      <c r="E747" s="33">
        <v>6500</v>
      </c>
      <c r="F747" s="80">
        <v>0.05</v>
      </c>
      <c r="G747" s="32" t="s">
        <v>1279</v>
      </c>
      <c r="H747" s="32" t="s">
        <v>434</v>
      </c>
      <c r="I747" s="81">
        <v>42367</v>
      </c>
      <c r="J747" s="32" t="s">
        <v>1150</v>
      </c>
      <c r="K747" s="32" t="s">
        <v>2580</v>
      </c>
      <c r="L747" s="105">
        <v>42370</v>
      </c>
      <c r="M747" s="105">
        <v>42735</v>
      </c>
    </row>
    <row r="748" spans="1:13">
      <c r="A748" s="77" t="s">
        <v>1422</v>
      </c>
      <c r="C748" s="33" t="s">
        <v>1060</v>
      </c>
      <c r="D748" s="33" t="s">
        <v>1659</v>
      </c>
      <c r="E748" s="33">
        <v>400</v>
      </c>
      <c r="F748" s="80">
        <v>0.05</v>
      </c>
      <c r="G748" s="32" t="s">
        <v>1279</v>
      </c>
      <c r="H748" s="32" t="s">
        <v>435</v>
      </c>
      <c r="I748" s="81">
        <v>42367</v>
      </c>
      <c r="J748" s="32" t="s">
        <v>2581</v>
      </c>
      <c r="K748" s="32" t="s">
        <v>2580</v>
      </c>
      <c r="L748" s="105">
        <v>42370</v>
      </c>
      <c r="M748" s="105">
        <v>42735</v>
      </c>
    </row>
    <row r="749" spans="1:13">
      <c r="A749" s="77" t="s">
        <v>1422</v>
      </c>
      <c r="C749" s="33" t="s">
        <v>1060</v>
      </c>
      <c r="D749" s="33" t="s">
        <v>2227</v>
      </c>
      <c r="E749" s="33">
        <v>2214</v>
      </c>
      <c r="F749" s="80">
        <v>0</v>
      </c>
      <c r="G749" s="32" t="s">
        <v>1281</v>
      </c>
      <c r="H749" s="32" t="s">
        <v>434</v>
      </c>
      <c r="I749" s="81">
        <v>42367</v>
      </c>
      <c r="J749" s="32" t="s">
        <v>1150</v>
      </c>
      <c r="K749" s="32" t="s">
        <v>2582</v>
      </c>
      <c r="L749" s="105">
        <v>42370</v>
      </c>
      <c r="M749" s="105">
        <v>42735</v>
      </c>
    </row>
    <row r="750" spans="1:13">
      <c r="A750" s="77" t="s">
        <v>1422</v>
      </c>
      <c r="C750" s="33" t="s">
        <v>1060</v>
      </c>
      <c r="D750" s="33" t="s">
        <v>2228</v>
      </c>
      <c r="E750" s="33">
        <v>1660</v>
      </c>
      <c r="F750" s="80">
        <v>0</v>
      </c>
      <c r="G750" s="32" t="s">
        <v>1281</v>
      </c>
      <c r="H750" s="32" t="s">
        <v>434</v>
      </c>
      <c r="I750" s="81">
        <v>42367</v>
      </c>
      <c r="J750" s="32" t="s">
        <v>1150</v>
      </c>
      <c r="K750" s="32" t="s">
        <v>2582</v>
      </c>
      <c r="L750" s="105">
        <v>42370</v>
      </c>
      <c r="M750" s="105">
        <v>42735</v>
      </c>
    </row>
    <row r="751" spans="1:13">
      <c r="A751" s="77" t="s">
        <v>1422</v>
      </c>
      <c r="C751" s="33" t="s">
        <v>1060</v>
      </c>
      <c r="D751" s="33" t="s">
        <v>2229</v>
      </c>
      <c r="E751" s="33">
        <v>420</v>
      </c>
      <c r="F751" s="80">
        <v>0</v>
      </c>
      <c r="G751" s="32" t="s">
        <v>1281</v>
      </c>
      <c r="H751" s="32" t="s">
        <v>434</v>
      </c>
      <c r="I751" s="81">
        <v>42367</v>
      </c>
      <c r="J751" s="32" t="s">
        <v>1150</v>
      </c>
      <c r="K751" s="32" t="s">
        <v>2582</v>
      </c>
      <c r="L751" s="105">
        <v>42370</v>
      </c>
      <c r="M751" s="105">
        <v>42735</v>
      </c>
    </row>
    <row r="752" spans="1:13">
      <c r="A752" s="77" t="s">
        <v>1394</v>
      </c>
      <c r="C752" s="33" t="s">
        <v>338</v>
      </c>
      <c r="D752" s="33" t="s">
        <v>1658</v>
      </c>
      <c r="E752" s="33">
        <v>22500</v>
      </c>
      <c r="F752" s="80">
        <v>0.05</v>
      </c>
      <c r="G752" s="32" t="s">
        <v>1279</v>
      </c>
      <c r="H752" s="32" t="s">
        <v>434</v>
      </c>
      <c r="I752" s="81">
        <v>42367</v>
      </c>
      <c r="J752" s="32" t="s">
        <v>900</v>
      </c>
      <c r="K752" s="32" t="s">
        <v>2583</v>
      </c>
      <c r="L752" s="105">
        <v>42370</v>
      </c>
      <c r="M752" s="105">
        <v>42735</v>
      </c>
    </row>
    <row r="753" spans="1:13">
      <c r="A753" s="77" t="s">
        <v>1394</v>
      </c>
      <c r="C753" s="33" t="s">
        <v>338</v>
      </c>
      <c r="D753" s="33" t="s">
        <v>1659</v>
      </c>
      <c r="E753" s="33">
        <v>1600</v>
      </c>
      <c r="F753" s="80">
        <v>0.05</v>
      </c>
      <c r="G753" s="32" t="s">
        <v>1279</v>
      </c>
      <c r="H753" s="32" t="s">
        <v>435</v>
      </c>
      <c r="I753" s="81">
        <v>42367</v>
      </c>
      <c r="J753" s="32" t="s">
        <v>901</v>
      </c>
      <c r="K753" s="32" t="s">
        <v>2583</v>
      </c>
      <c r="L753" s="105">
        <v>42370</v>
      </c>
      <c r="M753" s="105">
        <v>42735</v>
      </c>
    </row>
    <row r="754" spans="1:13">
      <c r="A754" s="77" t="s">
        <v>1394</v>
      </c>
      <c r="C754" s="33" t="s">
        <v>338</v>
      </c>
      <c r="D754" s="33" t="s">
        <v>2230</v>
      </c>
      <c r="E754" s="33">
        <v>5810</v>
      </c>
      <c r="F754" s="80">
        <v>0</v>
      </c>
      <c r="G754" s="32" t="s">
        <v>1281</v>
      </c>
      <c r="H754" s="32" t="s">
        <v>434</v>
      </c>
      <c r="I754" s="81">
        <v>42367</v>
      </c>
      <c r="J754" s="32" t="s">
        <v>900</v>
      </c>
      <c r="K754" s="32" t="s">
        <v>2584</v>
      </c>
      <c r="L754" s="105">
        <v>42370</v>
      </c>
      <c r="M754" s="105">
        <v>42735</v>
      </c>
    </row>
    <row r="755" spans="1:13">
      <c r="A755" s="77" t="s">
        <v>1394</v>
      </c>
      <c r="C755" s="33" t="s">
        <v>338</v>
      </c>
      <c r="D755" s="33" t="s">
        <v>2231</v>
      </c>
      <c r="E755" s="33">
        <v>700</v>
      </c>
      <c r="F755" s="80">
        <v>0</v>
      </c>
      <c r="G755" s="32" t="s">
        <v>1281</v>
      </c>
      <c r="H755" s="32" t="s">
        <v>434</v>
      </c>
      <c r="I755" s="81">
        <v>42367</v>
      </c>
      <c r="J755" s="32" t="s">
        <v>900</v>
      </c>
      <c r="K755" s="32" t="s">
        <v>2584</v>
      </c>
      <c r="L755" s="105">
        <v>42370</v>
      </c>
      <c r="M755" s="105">
        <v>42735</v>
      </c>
    </row>
    <row r="756" spans="1:13">
      <c r="A756" s="77" t="s">
        <v>1394</v>
      </c>
      <c r="C756" s="33" t="s">
        <v>338</v>
      </c>
      <c r="D756" s="33" t="s">
        <v>2232</v>
      </c>
      <c r="E756" s="33">
        <v>2000</v>
      </c>
      <c r="F756" s="80">
        <v>0.2</v>
      </c>
      <c r="G756" s="32" t="s">
        <v>1283</v>
      </c>
      <c r="H756" s="32" t="s">
        <v>436</v>
      </c>
      <c r="I756" s="81">
        <v>42367</v>
      </c>
      <c r="J756" s="32" t="s">
        <v>2585</v>
      </c>
      <c r="K756" s="32" t="s">
        <v>2586</v>
      </c>
      <c r="L756" s="105">
        <v>42370</v>
      </c>
      <c r="M756" s="105">
        <v>42735</v>
      </c>
    </row>
    <row r="757" spans="1:13">
      <c r="A757" s="77" t="s">
        <v>1649</v>
      </c>
      <c r="C757" s="33" t="s">
        <v>1651</v>
      </c>
      <c r="D757" s="33" t="s">
        <v>2233</v>
      </c>
      <c r="E757" s="33">
        <v>510000</v>
      </c>
      <c r="F757" s="80">
        <v>0.51</v>
      </c>
      <c r="G757" s="32" t="s">
        <v>1286</v>
      </c>
      <c r="H757" s="32" t="s">
        <v>436</v>
      </c>
      <c r="I757" s="81">
        <v>42367</v>
      </c>
      <c r="J757" s="32" t="s">
        <v>1151</v>
      </c>
      <c r="K757" s="32" t="s">
        <v>2587</v>
      </c>
      <c r="L757" s="105">
        <v>42370</v>
      </c>
      <c r="M757" s="105">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27"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64" t="s">
        <v>691</v>
      </c>
      <c r="B109" s="164"/>
      <c r="C109" s="164"/>
      <c r="D109" s="164"/>
      <c r="E109" s="164"/>
      <c r="F109" s="164"/>
      <c r="G109" s="164"/>
      <c r="H109" s="16"/>
      <c r="I109" s="16"/>
    </row>
    <row r="110" spans="1:10" s="17" customFormat="1" ht="15">
      <c r="A110" s="166" t="s">
        <v>270</v>
      </c>
      <c r="B110" s="166"/>
      <c r="C110" s="166"/>
      <c r="D110" s="166"/>
      <c r="E110" s="166"/>
      <c r="F110" s="166"/>
      <c r="G110" s="166"/>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72" t="s">
        <v>692</v>
      </c>
      <c r="C112" s="173"/>
      <c r="D112" s="173"/>
      <c r="E112" s="174"/>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11.11.2016</v>
      </c>
      <c r="B120" s="47"/>
      <c r="C120" s="47"/>
      <c r="F120" s="6"/>
      <c r="G120" s="6"/>
      <c r="H120" s="6"/>
    </row>
    <row r="121" spans="1:10" s="5" customFormat="1" ht="36.75" customHeight="1">
      <c r="A121" s="167" t="s">
        <v>1164</v>
      </c>
      <c r="B121" s="167"/>
      <c r="C121" s="167"/>
      <c r="D121" s="7"/>
      <c r="E121" s="167" t="s">
        <v>1165</v>
      </c>
      <c r="F121" s="167"/>
      <c r="G121" s="167"/>
      <c r="H121" s="167"/>
      <c r="I121" s="7"/>
    </row>
    <row r="122" spans="1:10" s="5" customFormat="1" ht="29.25" customHeight="1">
      <c r="A122" s="163" t="s">
        <v>487</v>
      </c>
      <c r="B122" s="163"/>
      <c r="C122" s="163"/>
      <c r="D122" s="106"/>
      <c r="E122" s="163" t="s">
        <v>2602</v>
      </c>
      <c r="F122" s="163"/>
      <c r="G122" s="163"/>
      <c r="H122" s="163"/>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2">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2">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2">
        <v>42370</v>
      </c>
      <c r="C154" s="51" t="s">
        <v>2636</v>
      </c>
      <c r="D154" s="10">
        <v>42371</v>
      </c>
      <c r="E154" s="9" t="s">
        <v>761</v>
      </c>
      <c r="F154" s="9" t="s">
        <v>762</v>
      </c>
      <c r="G154" s="11">
        <v>25</v>
      </c>
      <c r="H154" s="11"/>
      <c r="I154" s="5"/>
    </row>
    <row r="155" spans="1:17" ht="22.5">
      <c r="A155" s="9" t="s">
        <v>693</v>
      </c>
      <c r="B155" s="122">
        <v>42430</v>
      </c>
      <c r="C155" s="51" t="s">
        <v>763</v>
      </c>
      <c r="D155" s="10">
        <v>42402</v>
      </c>
      <c r="E155" s="9" t="s">
        <v>2637</v>
      </c>
      <c r="F155" s="9" t="s">
        <v>764</v>
      </c>
      <c r="G155" s="11">
        <v>150</v>
      </c>
      <c r="H155" s="11"/>
      <c r="I155" s="5"/>
    </row>
    <row r="156" spans="1:17" ht="22.5">
      <c r="A156" s="9" t="s">
        <v>693</v>
      </c>
      <c r="B156" s="122">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2">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2">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2">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17" priority="7" stopIfTrue="1">
      <formula>$A125&lt;&gt;""</formula>
    </cfRule>
  </conditionalFormatting>
  <conditionalFormatting sqref="D125:G3000 D125:D3028">
    <cfRule type="expression" dxfId="16" priority="6" stopIfTrue="1">
      <formula>$A125&lt;&gt;""</formula>
    </cfRule>
  </conditionalFormatting>
  <conditionalFormatting sqref="A125:A3028">
    <cfRule type="expression" dxfId="15" priority="5" stopIfTrue="1">
      <formula>$A125&lt;&gt;""</formula>
    </cfRule>
  </conditionalFormatting>
  <conditionalFormatting sqref="B3001:C3003">
    <cfRule type="expression" dxfId="14" priority="4" stopIfTrue="1">
      <formula>$A3001&lt;&gt;""</formula>
    </cfRule>
  </conditionalFormatting>
  <conditionalFormatting sqref="D3001:G3003">
    <cfRule type="expression" dxfId="13" priority="3" stopIfTrue="1">
      <formula>$A3001&lt;&gt;""</formula>
    </cfRule>
  </conditionalFormatting>
  <conditionalFormatting sqref="A3001:A3003">
    <cfRule type="expression" dxfId="12" priority="2" stopIfTrue="1">
      <formula>$A3001&lt;&gt;""</formula>
    </cfRule>
  </conditionalFormatting>
  <conditionalFormatting sqref="H125:H193">
    <cfRule type="expression" dxfId="11"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michaela</cp:lastModifiedBy>
  <cp:lastPrinted>2016-02-11T07:23:34Z</cp:lastPrinted>
  <dcterms:created xsi:type="dcterms:W3CDTF">2011-04-09T08:55:55Z</dcterms:created>
  <dcterms:modified xsi:type="dcterms:W3CDTF">2016-11-11T17:30:15Z</dcterms:modified>
</cp:coreProperties>
</file>