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615" yWindow="1755" windowWidth="19440" windowHeight="10665" tabRatio="806" activeTab="2"/>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4519" concurrentCalc="0"/>
</workbook>
</file>

<file path=xl/calcChain.xml><?xml version="1.0" encoding="utf-8"?>
<calcChain xmlns="http://schemas.openxmlformats.org/spreadsheetml/2006/main">
  <c r="C88" i="21"/>
  <c r="B1" i="22"/>
  <c r="D1"/>
  <c r="D2"/>
  <c r="D3"/>
  <c r="D4"/>
  <c r="D5"/>
  <c r="D6"/>
  <c r="D7"/>
  <c r="D8"/>
  <c r="D9"/>
  <c r="D10"/>
  <c r="D11"/>
  <c r="D12"/>
  <c r="D13"/>
  <c r="D14"/>
  <c r="D15"/>
  <c r="D16"/>
  <c r="D17"/>
  <c r="D18"/>
  <c r="D19"/>
  <c r="B19"/>
  <c r="A19"/>
  <c r="G19"/>
  <c r="I19"/>
  <c r="H46" i="21"/>
  <c r="F19" i="22"/>
  <c r="C46" i="21"/>
  <c r="D46"/>
  <c r="B2" i="22"/>
  <c r="J2"/>
  <c r="A29" i="21"/>
  <c r="B3" i="22"/>
  <c r="J3"/>
  <c r="A30" i="21"/>
  <c r="B4" i="22"/>
  <c r="J4"/>
  <c r="A31" i="21"/>
  <c r="B5" i="22"/>
  <c r="J5"/>
  <c r="A32" i="21"/>
  <c r="B6" i="22"/>
  <c r="J6"/>
  <c r="A33" i="21"/>
  <c r="B7" i="22"/>
  <c r="J7"/>
  <c r="A34" i="21"/>
  <c r="B8" i="22"/>
  <c r="J8"/>
  <c r="A35" i="21"/>
  <c r="B9" i="22"/>
  <c r="J9"/>
  <c r="A36" i="21"/>
  <c r="B10" i="22"/>
  <c r="J10"/>
  <c r="A37" i="21"/>
  <c r="B11" i="22"/>
  <c r="J11"/>
  <c r="A38" i="21"/>
  <c r="B12" i="22"/>
  <c r="J12"/>
  <c r="A39" i="21"/>
  <c r="B13" i="22"/>
  <c r="J13"/>
  <c r="A40" i="21"/>
  <c r="B14" i="22"/>
  <c r="J14"/>
  <c r="A41" i="21"/>
  <c r="B15" i="22"/>
  <c r="J15"/>
  <c r="A42" i="21"/>
  <c r="B16" i="22"/>
  <c r="J16"/>
  <c r="A43" i="21"/>
  <c r="B17" i="22"/>
  <c r="J17"/>
  <c r="A44" i="21"/>
  <c r="B18" i="22"/>
  <c r="J18"/>
  <c r="A45" i="21"/>
  <c r="J19" i="22"/>
  <c r="A46" i="21"/>
  <c r="D20" i="22"/>
  <c r="B20"/>
  <c r="J20"/>
  <c r="A47" i="21"/>
  <c r="D21" i="22"/>
  <c r="B21"/>
  <c r="J21"/>
  <c r="A48" i="21"/>
  <c r="D22" i="22"/>
  <c r="B22"/>
  <c r="J22"/>
  <c r="A49" i="21"/>
  <c r="D23" i="22"/>
  <c r="B23"/>
  <c r="J23"/>
  <c r="A50" i="21"/>
  <c r="D24" i="22"/>
  <c r="B24"/>
  <c r="J24"/>
  <c r="A51" i="21"/>
  <c r="D25" i="22"/>
  <c r="B25"/>
  <c r="J25"/>
  <c r="A52" i="21"/>
  <c r="D26" i="22"/>
  <c r="B26"/>
  <c r="J26"/>
  <c r="A53" i="21"/>
  <c r="D27" i="22"/>
  <c r="B27"/>
  <c r="J27"/>
  <c r="A54" i="21"/>
  <c r="D28" i="22"/>
  <c r="B28"/>
  <c r="J28"/>
  <c r="A55" i="21"/>
  <c r="D29" i="22"/>
  <c r="B29"/>
  <c r="J29"/>
  <c r="A56" i="21"/>
  <c r="D30" i="22"/>
  <c r="B30"/>
  <c r="J30"/>
  <c r="A57" i="21"/>
  <c r="D31" i="22"/>
  <c r="B31"/>
  <c r="J31"/>
  <c r="A58" i="21"/>
  <c r="D32" i="22"/>
  <c r="B32"/>
  <c r="J32"/>
  <c r="A59" i="21"/>
  <c r="D33" i="22"/>
  <c r="B33"/>
  <c r="J33"/>
  <c r="A60" i="21"/>
  <c r="D34" i="22"/>
  <c r="B34"/>
  <c r="J34"/>
  <c r="A61" i="21"/>
  <c r="D35" i="22"/>
  <c r="B35"/>
  <c r="J35"/>
  <c r="A62" i="21"/>
  <c r="D36" i="22"/>
  <c r="B36"/>
  <c r="J36"/>
  <c r="A63" i="21"/>
  <c r="D37" i="22"/>
  <c r="B37"/>
  <c r="J37"/>
  <c r="A64" i="21"/>
  <c r="D38" i="22"/>
  <c r="B38"/>
  <c r="J38"/>
  <c r="A65" i="21"/>
  <c r="D39" i="22"/>
  <c r="B39"/>
  <c r="J39"/>
  <c r="A66" i="21"/>
  <c r="D40" i="22"/>
  <c r="B40"/>
  <c r="J40"/>
  <c r="A67" i="21"/>
  <c r="D41" i="22"/>
  <c r="B41"/>
  <c r="J41"/>
  <c r="A68" i="21"/>
  <c r="D42" i="22"/>
  <c r="B42"/>
  <c r="J42"/>
  <c r="A69" i="21"/>
  <c r="D43" i="22"/>
  <c r="B43"/>
  <c r="J43"/>
  <c r="A70" i="21"/>
  <c r="D44" i="22"/>
  <c r="B44"/>
  <c r="J44"/>
  <c r="A71" i="21"/>
  <c r="D45" i="22"/>
  <c r="B45"/>
  <c r="J45"/>
  <c r="A72" i="21"/>
  <c r="D46" i="22"/>
  <c r="B46"/>
  <c r="J46"/>
  <c r="A73" i="21"/>
  <c r="D47" i="22"/>
  <c r="B47"/>
  <c r="J47"/>
  <c r="A74" i="21"/>
  <c r="D48" i="22"/>
  <c r="B48"/>
  <c r="J48"/>
  <c r="A75" i="21"/>
  <c r="D49" i="22"/>
  <c r="B49"/>
  <c r="J49"/>
  <c r="A76" i="21"/>
  <c r="D50" i="22"/>
  <c r="B50"/>
  <c r="J50"/>
  <c r="A77" i="21"/>
  <c r="D51" i="22"/>
  <c r="B51"/>
  <c r="J51"/>
  <c r="A78" i="21"/>
  <c r="I2" i="22"/>
  <c r="H29" i="21"/>
  <c r="F2" i="22"/>
  <c r="C29" i="21"/>
  <c r="A2" i="22"/>
  <c r="G2"/>
  <c r="D29" i="21"/>
  <c r="I3" i="22"/>
  <c r="H30" i="21"/>
  <c r="F3" i="22"/>
  <c r="C30" i="21"/>
  <c r="A3" i="22"/>
  <c r="G3"/>
  <c r="D30" i="21"/>
  <c r="I4" i="22"/>
  <c r="H31" i="21"/>
  <c r="F4" i="22"/>
  <c r="C31" i="21"/>
  <c r="D31"/>
  <c r="I5" i="22"/>
  <c r="H32" i="21"/>
  <c r="F5" i="22"/>
  <c r="C32" i="21"/>
  <c r="D32"/>
  <c r="I6" i="22"/>
  <c r="H33" i="21"/>
  <c r="F6" i="22"/>
  <c r="C33" i="21"/>
  <c r="D33"/>
  <c r="I7" i="22"/>
  <c r="H34" i="21"/>
  <c r="F7" i="22"/>
  <c r="C34" i="21"/>
  <c r="D34"/>
  <c r="I8" i="22"/>
  <c r="H35" i="21"/>
  <c r="F8" i="22"/>
  <c r="C35" i="21"/>
  <c r="D35"/>
  <c r="I9" i="22"/>
  <c r="H36" i="21"/>
  <c r="F9" i="22"/>
  <c r="C36" i="21"/>
  <c r="D36"/>
  <c r="I10" i="22"/>
  <c r="H37" i="21"/>
  <c r="F10" i="22"/>
  <c r="C37" i="21"/>
  <c r="D37"/>
  <c r="I11" i="22"/>
  <c r="H38" i="21"/>
  <c r="F11" i="22"/>
  <c r="C38" i="21"/>
  <c r="D38"/>
  <c r="I12" i="22"/>
  <c r="H39" i="21"/>
  <c r="F12" i="22"/>
  <c r="C39" i="21"/>
  <c r="D39"/>
  <c r="I13" i="22"/>
  <c r="H40" i="21"/>
  <c r="F13" i="22"/>
  <c r="C40" i="21"/>
  <c r="D40"/>
  <c r="I14" i="22"/>
  <c r="H41" i="21"/>
  <c r="F14" i="22"/>
  <c r="C41" i="21"/>
  <c r="D41"/>
  <c r="I15" i="22"/>
  <c r="H42" i="21"/>
  <c r="F15" i="22"/>
  <c r="C42" i="21"/>
  <c r="D42"/>
  <c r="I16" i="22"/>
  <c r="H43" i="21"/>
  <c r="F16" i="22"/>
  <c r="C43" i="21"/>
  <c r="D43"/>
  <c r="I17" i="22"/>
  <c r="H44" i="21"/>
  <c r="F17" i="22"/>
  <c r="C44" i="21"/>
  <c r="D44"/>
  <c r="I18" i="22"/>
  <c r="H45" i="21"/>
  <c r="F18" i="22"/>
  <c r="C45" i="21"/>
  <c r="D45"/>
  <c r="I20" i="22"/>
  <c r="H47" i="21"/>
  <c r="F20" i="22"/>
  <c r="C47" i="21"/>
  <c r="D47"/>
  <c r="I21" i="22"/>
  <c r="H48" i="21"/>
  <c r="F21" i="22"/>
  <c r="C48" i="21"/>
  <c r="D48"/>
  <c r="I22" i="22"/>
  <c r="H49" i="21"/>
  <c r="F22" i="22"/>
  <c r="C49" i="21"/>
  <c r="D49"/>
  <c r="I23" i="22"/>
  <c r="H50" i="21"/>
  <c r="F23" i="22"/>
  <c r="C50" i="21"/>
  <c r="D50"/>
  <c r="I24" i="22"/>
  <c r="H51" i="21"/>
  <c r="F24" i="22"/>
  <c r="C51" i="21"/>
  <c r="D51"/>
  <c r="I25" i="22"/>
  <c r="H52" i="21"/>
  <c r="F25" i="22"/>
  <c r="C52" i="21"/>
  <c r="D52"/>
  <c r="I26" i="22"/>
  <c r="H53" i="21"/>
  <c r="F26" i="22"/>
  <c r="C53" i="21"/>
  <c r="D53"/>
  <c r="I27" i="22"/>
  <c r="H54" i="21"/>
  <c r="F27" i="22"/>
  <c r="C54" i="21"/>
  <c r="D54"/>
  <c r="I28" i="22"/>
  <c r="H55" i="21"/>
  <c r="F28" i="22"/>
  <c r="C55" i="21"/>
  <c r="D55"/>
  <c r="I29" i="22"/>
  <c r="H56" i="21"/>
  <c r="F29" i="22"/>
  <c r="C56" i="21"/>
  <c r="D56"/>
  <c r="I30" i="22"/>
  <c r="H57" i="21"/>
  <c r="F30" i="22"/>
  <c r="C57" i="21"/>
  <c r="D57"/>
  <c r="I31" i="22"/>
  <c r="H58" i="21"/>
  <c r="F31" i="22"/>
  <c r="C58" i="21"/>
  <c r="D58"/>
  <c r="I32" i="22"/>
  <c r="H59" i="21"/>
  <c r="F32" i="22"/>
  <c r="C59" i="21"/>
  <c r="D59"/>
  <c r="I33" i="22"/>
  <c r="H60" i="21"/>
  <c r="F33" i="22"/>
  <c r="C60" i="21"/>
  <c r="D60"/>
  <c r="I34" i="22"/>
  <c r="H61" i="21"/>
  <c r="F34" i="22"/>
  <c r="C61" i="21"/>
  <c r="D61"/>
  <c r="I35" i="22"/>
  <c r="H62" i="21"/>
  <c r="F35" i="22"/>
  <c r="C62" i="21"/>
  <c r="D62"/>
  <c r="I36" i="22"/>
  <c r="H63" i="21"/>
  <c r="F36" i="22"/>
  <c r="C63" i="21"/>
  <c r="D63"/>
  <c r="I37" i="22"/>
  <c r="H64" i="21"/>
  <c r="F37" i="22"/>
  <c r="C64" i="21"/>
  <c r="D64"/>
  <c r="I38" i="22"/>
  <c r="H65" i="21"/>
  <c r="F38" i="22"/>
  <c r="C65" i="21"/>
  <c r="D65"/>
  <c r="I39" i="22"/>
  <c r="H66" i="21"/>
  <c r="F39" i="22"/>
  <c r="C66" i="21"/>
  <c r="D66"/>
  <c r="I40" i="22"/>
  <c r="H67" i="21"/>
  <c r="F40" i="22"/>
  <c r="C67" i="21"/>
  <c r="D67"/>
  <c r="I41" i="22"/>
  <c r="H68" i="21"/>
  <c r="F41" i="22"/>
  <c r="C68" i="21"/>
  <c r="D68"/>
  <c r="I42" i="22"/>
  <c r="H69" i="21"/>
  <c r="F42" i="22"/>
  <c r="C69" i="21"/>
  <c r="D69"/>
  <c r="I43" i="22"/>
  <c r="H70" i="21"/>
  <c r="F43" i="22"/>
  <c r="C70" i="21"/>
  <c r="D70"/>
  <c r="I44" i="22"/>
  <c r="H71" i="21"/>
  <c r="F44" i="22"/>
  <c r="C71" i="21"/>
  <c r="D71"/>
  <c r="I45" i="22"/>
  <c r="H72" i="21"/>
  <c r="F45" i="22"/>
  <c r="C72" i="21"/>
  <c r="D72"/>
  <c r="I46" i="22"/>
  <c r="H73" i="21"/>
  <c r="F46" i="22"/>
  <c r="C73" i="21"/>
  <c r="D73"/>
  <c r="I47" i="22"/>
  <c r="H74" i="21"/>
  <c r="F47" i="22"/>
  <c r="C74" i="21"/>
  <c r="D74"/>
  <c r="I48" i="22"/>
  <c r="H75" i="21"/>
  <c r="F48" i="22"/>
  <c r="C75" i="21"/>
  <c r="D75"/>
  <c r="I49" i="22"/>
  <c r="H76" i="21"/>
  <c r="F49" i="22"/>
  <c r="C76" i="21"/>
  <c r="D76"/>
  <c r="I50" i="22"/>
  <c r="H77" i="21"/>
  <c r="F50" i="22"/>
  <c r="C77" i="21"/>
  <c r="D77"/>
  <c r="I51" i="22"/>
  <c r="H78" i="21"/>
  <c r="F51" i="22"/>
  <c r="C78" i="21"/>
  <c r="D78"/>
  <c r="D10"/>
  <c r="D10" i="27"/>
  <c r="A4" i="22"/>
  <c r="G4"/>
  <c r="A5"/>
  <c r="G5"/>
  <c r="A6"/>
  <c r="G6"/>
  <c r="A7"/>
  <c r="G7"/>
  <c r="A8"/>
  <c r="G8"/>
  <c r="A9"/>
  <c r="G9"/>
  <c r="A10"/>
  <c r="G10"/>
  <c r="A11"/>
  <c r="G11"/>
  <c r="A12"/>
  <c r="G12"/>
  <c r="A13"/>
  <c r="G13"/>
  <c r="A14"/>
  <c r="G14"/>
  <c r="A15"/>
  <c r="G15"/>
  <c r="A16"/>
  <c r="G16"/>
  <c r="A17"/>
  <c r="G17"/>
  <c r="A18"/>
  <c r="G18"/>
  <c r="D11" i="21"/>
  <c r="D11" i="27"/>
  <c r="E11"/>
  <c r="D12" i="21"/>
  <c r="D12" i="27"/>
  <c r="E12"/>
  <c r="D13" i="21"/>
  <c r="D13" i="27"/>
  <c r="E13"/>
  <c r="D14" i="21"/>
  <c r="D14" i="27"/>
  <c r="E14"/>
  <c r="E10"/>
  <c r="A20" i="22"/>
  <c r="G20"/>
  <c r="E15" i="27"/>
  <c r="D15"/>
  <c r="C7"/>
  <c r="C6"/>
  <c r="C5"/>
  <c r="C4"/>
  <c r="C3"/>
  <c r="C15"/>
  <c r="H112" i="26"/>
  <c r="H111"/>
  <c r="H2" i="22"/>
  <c r="F29" i="21"/>
  <c r="K2" i="22"/>
  <c r="G29" i="21"/>
  <c r="H3" i="22"/>
  <c r="F30" i="21"/>
  <c r="K3" i="22"/>
  <c r="G30" i="21"/>
  <c r="H4" i="22"/>
  <c r="F31" i="21"/>
  <c r="K4" i="22"/>
  <c r="G31" i="21"/>
  <c r="H5" i="22"/>
  <c r="F32" i="21"/>
  <c r="K5" i="22"/>
  <c r="G32" i="21"/>
  <c r="H6" i="22"/>
  <c r="F33" i="21"/>
  <c r="K6" i="22"/>
  <c r="G33" i="21"/>
  <c r="H7" i="22"/>
  <c r="F34" i="21"/>
  <c r="K7" i="22"/>
  <c r="G34" i="21"/>
  <c r="H8" i="22"/>
  <c r="F35" i="21"/>
  <c r="K8" i="22"/>
  <c r="G35" i="21"/>
  <c r="H9" i="22"/>
  <c r="F36" i="21"/>
  <c r="K9" i="22"/>
  <c r="G36" i="21"/>
  <c r="H10" i="22"/>
  <c r="F37" i="21"/>
  <c r="K10" i="22"/>
  <c r="G37" i="21"/>
  <c r="H11" i="22"/>
  <c r="F38" i="21"/>
  <c r="K11" i="22"/>
  <c r="G38" i="21"/>
  <c r="H12" i="22"/>
  <c r="F39" i="21"/>
  <c r="K12" i="22"/>
  <c r="G39" i="21"/>
  <c r="H13" i="22"/>
  <c r="F40" i="21"/>
  <c r="K13" i="22"/>
  <c r="G40" i="21"/>
  <c r="H14" i="22"/>
  <c r="F41" i="21"/>
  <c r="K14" i="22"/>
  <c r="G41" i="21"/>
  <c r="H15" i="22"/>
  <c r="F42" i="21"/>
  <c r="K15" i="22"/>
  <c r="G42" i="21"/>
  <c r="H16" i="22"/>
  <c r="F43" i="21"/>
  <c r="K16" i="22"/>
  <c r="G43" i="21"/>
  <c r="H17" i="22"/>
  <c r="F44" i="21"/>
  <c r="K17" i="22"/>
  <c r="G44" i="21"/>
  <c r="H18" i="22"/>
  <c r="F45" i="21"/>
  <c r="K18" i="22"/>
  <c r="G45" i="21"/>
  <c r="H19" i="22"/>
  <c r="F46" i="21"/>
  <c r="K19" i="22"/>
  <c r="G46" i="21"/>
  <c r="H20" i="22"/>
  <c r="F47" i="21"/>
  <c r="K20" i="22"/>
  <c r="G47" i="21"/>
  <c r="G48"/>
  <c r="G49"/>
  <c r="G50"/>
  <c r="G51"/>
  <c r="G52"/>
  <c r="G53"/>
  <c r="G54"/>
  <c r="G55"/>
  <c r="G56"/>
  <c r="G57"/>
  <c r="G58"/>
  <c r="G59"/>
  <c r="G60"/>
  <c r="G61"/>
  <c r="G62"/>
  <c r="G63"/>
  <c r="G64"/>
  <c r="G65"/>
  <c r="G66"/>
  <c r="G67"/>
  <c r="G68"/>
  <c r="G69"/>
  <c r="G70"/>
  <c r="G71"/>
  <c r="G72"/>
  <c r="G73"/>
  <c r="G74"/>
  <c r="G75"/>
  <c r="G76"/>
  <c r="G77"/>
  <c r="G78"/>
  <c r="A120" i="26"/>
  <c r="B2" i="24"/>
  <c r="I79" i="21"/>
  <c r="A87"/>
  <c r="G3"/>
  <c r="G4"/>
  <c r="B1" i="26"/>
  <c r="D1"/>
  <c r="D2"/>
  <c r="D3"/>
  <c r="D4"/>
  <c r="D5"/>
  <c r="D6"/>
  <c r="D7"/>
  <c r="B7"/>
  <c r="J7"/>
  <c r="A120" i="22"/>
  <c r="C4" i="21"/>
  <c r="C7"/>
  <c r="C6"/>
  <c r="C5"/>
  <c r="C3"/>
  <c r="D8" i="26"/>
  <c r="B8"/>
  <c r="B4"/>
  <c r="I4"/>
  <c r="D9"/>
  <c r="B5"/>
  <c r="A5"/>
  <c r="F5"/>
  <c r="B2"/>
  <c r="B6"/>
  <c r="J6"/>
  <c r="B3"/>
  <c r="I3"/>
  <c r="G8"/>
  <c r="J8"/>
  <c r="A6"/>
  <c r="F6"/>
  <c r="J4"/>
  <c r="G4"/>
  <c r="A4"/>
  <c r="F4"/>
  <c r="G2"/>
  <c r="H2"/>
  <c r="G7"/>
  <c r="H7"/>
  <c r="A7"/>
  <c r="F7"/>
  <c r="A8"/>
  <c r="F8"/>
  <c r="I7"/>
  <c r="H6"/>
  <c r="H5"/>
  <c r="H4"/>
  <c r="A2"/>
  <c r="F2"/>
  <c r="I5"/>
  <c r="H3"/>
  <c r="A3"/>
  <c r="F3"/>
  <c r="I8"/>
  <c r="H8"/>
  <c r="G6"/>
  <c r="I6"/>
  <c r="I2"/>
  <c r="J2"/>
  <c r="G5"/>
  <c r="J5"/>
  <c r="G3"/>
  <c r="J3"/>
  <c r="D10"/>
  <c r="B9"/>
  <c r="A9"/>
  <c r="F9"/>
  <c r="H9"/>
  <c r="J9"/>
  <c r="G9"/>
  <c r="I9"/>
  <c r="B10"/>
  <c r="D11"/>
  <c r="D12"/>
  <c r="B11"/>
  <c r="I10"/>
  <c r="J10"/>
  <c r="A10"/>
  <c r="F10"/>
  <c r="G10"/>
  <c r="H10"/>
  <c r="I11"/>
  <c r="A11"/>
  <c r="F11"/>
  <c r="G11"/>
  <c r="H11"/>
  <c r="J11"/>
  <c r="B12"/>
  <c r="D13"/>
  <c r="D14"/>
  <c r="B13"/>
  <c r="I12"/>
  <c r="A12"/>
  <c r="F12"/>
  <c r="J12"/>
  <c r="G12"/>
  <c r="H12"/>
  <c r="G13"/>
  <c r="J13"/>
  <c r="I13"/>
  <c r="H13"/>
  <c r="A13"/>
  <c r="F13"/>
  <c r="D15"/>
  <c r="B14"/>
  <c r="G14"/>
  <c r="J14"/>
  <c r="H14"/>
  <c r="I14"/>
  <c r="A14"/>
  <c r="F14"/>
  <c r="B15"/>
  <c r="D16"/>
  <c r="B16"/>
  <c r="D17"/>
  <c r="I15"/>
  <c r="G15"/>
  <c r="A15"/>
  <c r="F15"/>
  <c r="H15"/>
  <c r="J15"/>
  <c r="B17"/>
  <c r="D18"/>
  <c r="A16"/>
  <c r="F16"/>
  <c r="I16"/>
  <c r="H16"/>
  <c r="J16"/>
  <c r="G16"/>
  <c r="B18"/>
  <c r="D19"/>
  <c r="H17"/>
  <c r="A17"/>
  <c r="F17"/>
  <c r="J17"/>
  <c r="I17"/>
  <c r="G17"/>
  <c r="B19"/>
  <c r="D20"/>
  <c r="G18"/>
  <c r="H18"/>
  <c r="I18"/>
  <c r="J18"/>
  <c r="A18"/>
  <c r="F18"/>
  <c r="D21"/>
  <c r="B20"/>
  <c r="H19"/>
  <c r="A19"/>
  <c r="F19"/>
  <c r="I19"/>
  <c r="G19"/>
  <c r="J19"/>
  <c r="A20"/>
  <c r="F20"/>
  <c r="H20"/>
  <c r="G20"/>
  <c r="J20"/>
  <c r="I20"/>
  <c r="B21"/>
  <c r="D22"/>
  <c r="D23"/>
  <c r="B22"/>
  <c r="I21"/>
  <c r="A21"/>
  <c r="F21"/>
  <c r="J21"/>
  <c r="H21"/>
  <c r="G21"/>
  <c r="G22"/>
  <c r="A22"/>
  <c r="F22"/>
  <c r="H22"/>
  <c r="I22"/>
  <c r="J22"/>
  <c r="B23"/>
  <c r="D24"/>
  <c r="D25"/>
  <c r="B24"/>
  <c r="H23"/>
  <c r="I23"/>
  <c r="J23"/>
  <c r="G23"/>
  <c r="A23"/>
  <c r="F23"/>
  <c r="G24"/>
  <c r="J24"/>
  <c r="H24"/>
  <c r="I24"/>
  <c r="A24"/>
  <c r="F24"/>
  <c r="D26"/>
  <c r="B25"/>
  <c r="J25"/>
  <c r="A25"/>
  <c r="F25"/>
  <c r="I25"/>
  <c r="G25"/>
  <c r="H25"/>
  <c r="D27"/>
  <c r="B26"/>
  <c r="J26"/>
  <c r="I26"/>
  <c r="G26"/>
  <c r="H26"/>
  <c r="A26"/>
  <c r="F26"/>
  <c r="B27"/>
  <c r="D28"/>
  <c r="B28"/>
  <c r="D29"/>
  <c r="G27"/>
  <c r="A27"/>
  <c r="F27"/>
  <c r="I27"/>
  <c r="J27"/>
  <c r="H27"/>
  <c r="B29"/>
  <c r="D30"/>
  <c r="A28"/>
  <c r="F28"/>
  <c r="G28"/>
  <c r="I28"/>
  <c r="H28"/>
  <c r="J28"/>
  <c r="B30"/>
  <c r="D31"/>
  <c r="A29"/>
  <c r="F29"/>
  <c r="H29"/>
  <c r="J29"/>
  <c r="G29"/>
  <c r="I29"/>
  <c r="B31"/>
  <c r="D32"/>
  <c r="H30"/>
  <c r="A30"/>
  <c r="F30"/>
  <c r="G30"/>
  <c r="I30"/>
  <c r="J30"/>
  <c r="B32"/>
  <c r="D33"/>
  <c r="J31"/>
  <c r="A31"/>
  <c r="F31"/>
  <c r="I31"/>
  <c r="G31"/>
  <c r="H31"/>
  <c r="D34"/>
  <c r="B33"/>
  <c r="A32"/>
  <c r="F32"/>
  <c r="J32"/>
  <c r="H32"/>
  <c r="G32"/>
  <c r="I32"/>
  <c r="I33"/>
  <c r="H33"/>
  <c r="G33"/>
  <c r="J33"/>
  <c r="A33"/>
  <c r="F33"/>
  <c r="D35"/>
  <c r="B34"/>
  <c r="H34"/>
  <c r="J34"/>
  <c r="I34"/>
  <c r="G34"/>
  <c r="A34"/>
  <c r="F34"/>
  <c r="B35"/>
  <c r="D36"/>
  <c r="D37"/>
  <c r="B36"/>
  <c r="A35"/>
  <c r="F35"/>
  <c r="H35"/>
  <c r="J35"/>
  <c r="G35"/>
  <c r="I35"/>
  <c r="H36"/>
  <c r="J36"/>
  <c r="G36"/>
  <c r="I36"/>
  <c r="A36"/>
  <c r="F36"/>
  <c r="D38"/>
  <c r="B37"/>
  <c r="J37"/>
  <c r="H37"/>
  <c r="A37"/>
  <c r="F37"/>
  <c r="G37"/>
  <c r="I37"/>
  <c r="D39"/>
  <c r="B38"/>
  <c r="G38"/>
  <c r="I38"/>
  <c r="J38"/>
  <c r="H38"/>
  <c r="A38"/>
  <c r="F38"/>
  <c r="D40"/>
  <c r="B39"/>
  <c r="I39"/>
  <c r="A39"/>
  <c r="F39"/>
  <c r="J39"/>
  <c r="H39"/>
  <c r="G39"/>
  <c r="B40"/>
  <c r="D41"/>
  <c r="B41"/>
  <c r="D42"/>
  <c r="I40"/>
  <c r="J40"/>
  <c r="G40"/>
  <c r="A40"/>
  <c r="F40"/>
  <c r="H40"/>
  <c r="B42"/>
  <c r="D43"/>
  <c r="I41"/>
  <c r="J41"/>
  <c r="H41"/>
  <c r="A41"/>
  <c r="F41"/>
  <c r="G41"/>
  <c r="D44"/>
  <c r="B43"/>
  <c r="J42"/>
  <c r="H42"/>
  <c r="I42"/>
  <c r="G42"/>
  <c r="A42"/>
  <c r="F42"/>
  <c r="A43"/>
  <c r="F43"/>
  <c r="I43"/>
  <c r="J43"/>
  <c r="H43"/>
  <c r="G43"/>
  <c r="D45"/>
  <c r="B44"/>
  <c r="I44"/>
  <c r="G44"/>
  <c r="J44"/>
  <c r="H44"/>
  <c r="A44"/>
  <c r="F44"/>
  <c r="B45"/>
  <c r="D46"/>
  <c r="B46"/>
  <c r="D47"/>
  <c r="A45"/>
  <c r="F45"/>
  <c r="G45"/>
  <c r="H45"/>
  <c r="J45"/>
  <c r="I45"/>
  <c r="B47"/>
  <c r="D48"/>
  <c r="I46"/>
  <c r="A46"/>
  <c r="F46"/>
  <c r="H46"/>
  <c r="J46"/>
  <c r="G46"/>
  <c r="B48"/>
  <c r="D49"/>
  <c r="J47"/>
  <c r="I47"/>
  <c r="A47"/>
  <c r="F47"/>
  <c r="G47"/>
  <c r="H47"/>
  <c r="B49"/>
  <c r="D50"/>
  <c r="J48"/>
  <c r="H48"/>
  <c r="I48"/>
  <c r="A48"/>
  <c r="F48"/>
  <c r="G48"/>
  <c r="D51"/>
  <c r="B50"/>
  <c r="J49"/>
  <c r="A49"/>
  <c r="F49"/>
  <c r="H49"/>
  <c r="I49"/>
  <c r="G49"/>
  <c r="G50"/>
  <c r="A50"/>
  <c r="F50"/>
  <c r="J50"/>
  <c r="I50"/>
  <c r="H50"/>
  <c r="D52"/>
  <c r="B51"/>
  <c r="J51"/>
  <c r="I51"/>
  <c r="G51"/>
  <c r="A51"/>
  <c r="F51"/>
  <c r="H51"/>
  <c r="D53"/>
  <c r="B52"/>
  <c r="J52"/>
  <c r="A52"/>
  <c r="F52"/>
  <c r="I52"/>
  <c r="H52"/>
  <c r="G52"/>
  <c r="B53"/>
  <c r="D54"/>
  <c r="G53"/>
  <c r="A53"/>
  <c r="F53"/>
  <c r="J53"/>
  <c r="I53"/>
  <c r="H53"/>
  <c r="D55"/>
  <c r="B54"/>
  <c r="I54"/>
  <c r="J54"/>
  <c r="H54"/>
  <c r="G54"/>
  <c r="A54"/>
  <c r="F54"/>
  <c r="B55"/>
  <c r="D56"/>
  <c r="D57"/>
  <c r="B56"/>
  <c r="A55"/>
  <c r="F55"/>
  <c r="I55"/>
  <c r="J55"/>
  <c r="G55"/>
  <c r="H55"/>
  <c r="I56"/>
  <c r="H56"/>
  <c r="A56"/>
  <c r="F56"/>
  <c r="G56"/>
  <c r="J56"/>
  <c r="D58"/>
  <c r="B57"/>
  <c r="H57"/>
  <c r="I57"/>
  <c r="G57"/>
  <c r="A57"/>
  <c r="F57"/>
  <c r="J57"/>
  <c r="B58"/>
  <c r="D59"/>
  <c r="D60"/>
  <c r="B59"/>
  <c r="H58"/>
  <c r="G58"/>
  <c r="J58"/>
  <c r="I58"/>
  <c r="A58"/>
  <c r="F58"/>
  <c r="I59"/>
  <c r="J59"/>
  <c r="G59"/>
  <c r="A59"/>
  <c r="F59"/>
  <c r="H59"/>
  <c r="D61"/>
  <c r="B60"/>
  <c r="A60"/>
  <c r="F60"/>
  <c r="H60"/>
  <c r="I60"/>
  <c r="J60"/>
  <c r="G60"/>
  <c r="B61"/>
  <c r="D62"/>
  <c r="B62"/>
  <c r="D63"/>
  <c r="I61"/>
  <c r="G61"/>
  <c r="H61"/>
  <c r="A61"/>
  <c r="F61"/>
  <c r="J61"/>
  <c r="D64"/>
  <c r="B63"/>
  <c r="I62"/>
  <c r="A62"/>
  <c r="F62"/>
  <c r="G62"/>
  <c r="H62"/>
  <c r="J62"/>
  <c r="H63"/>
  <c r="G63"/>
  <c r="I63"/>
  <c r="A63"/>
  <c r="F63"/>
  <c r="J63"/>
  <c r="B64"/>
  <c r="D65"/>
  <c r="D66"/>
  <c r="B65"/>
  <c r="J64"/>
  <c r="G64"/>
  <c r="I64"/>
  <c r="H64"/>
  <c r="A64"/>
  <c r="F64"/>
  <c r="H65"/>
  <c r="A65"/>
  <c r="F65"/>
  <c r="I65"/>
  <c r="G65"/>
  <c r="J65"/>
  <c r="B66"/>
  <c r="D67"/>
  <c r="D68"/>
  <c r="B67"/>
  <c r="A66"/>
  <c r="F66"/>
  <c r="H66"/>
  <c r="J66"/>
  <c r="I66"/>
  <c r="G66"/>
  <c r="G67"/>
  <c r="I67"/>
  <c r="J67"/>
  <c r="H67"/>
  <c r="A67"/>
  <c r="F67"/>
  <c r="D69"/>
  <c r="B68"/>
  <c r="H68"/>
  <c r="J68"/>
  <c r="I68"/>
  <c r="A68"/>
  <c r="F68"/>
  <c r="G68"/>
  <c r="D70"/>
  <c r="B69"/>
  <c r="J69"/>
  <c r="A69"/>
  <c r="F69"/>
  <c r="I69"/>
  <c r="H69"/>
  <c r="G69"/>
  <c r="D71"/>
  <c r="B70"/>
  <c r="A70"/>
  <c r="F70"/>
  <c r="H70"/>
  <c r="J70"/>
  <c r="G70"/>
  <c r="I70"/>
  <c r="D72"/>
  <c r="B71"/>
  <c r="A71"/>
  <c r="F71"/>
  <c r="H71"/>
  <c r="J71"/>
  <c r="G71"/>
  <c r="I71"/>
  <c r="B72"/>
  <c r="D73"/>
  <c r="B73"/>
  <c r="D74"/>
  <c r="H72"/>
  <c r="A72"/>
  <c r="F72"/>
  <c r="I72"/>
  <c r="G72"/>
  <c r="J72"/>
  <c r="D75"/>
  <c r="B74"/>
  <c r="A73"/>
  <c r="F73"/>
  <c r="I73"/>
  <c r="H73"/>
  <c r="J73"/>
  <c r="G73"/>
  <c r="J74"/>
  <c r="I74"/>
  <c r="A74"/>
  <c r="F74"/>
  <c r="H74"/>
  <c r="G74"/>
  <c r="D76"/>
  <c r="B75"/>
  <c r="A75"/>
  <c r="F75"/>
  <c r="I75"/>
  <c r="H75"/>
  <c r="G75"/>
  <c r="J75"/>
  <c r="D77"/>
  <c r="B76"/>
  <c r="A76"/>
  <c r="F76"/>
  <c r="I76"/>
  <c r="J76"/>
  <c r="H76"/>
  <c r="G76"/>
  <c r="D78"/>
  <c r="B77"/>
  <c r="I77"/>
  <c r="A77"/>
  <c r="F77"/>
  <c r="J77"/>
  <c r="H77"/>
  <c r="G77"/>
  <c r="B78"/>
  <c r="D79"/>
  <c r="H78"/>
  <c r="G78"/>
  <c r="A78"/>
  <c r="F78"/>
  <c r="I78"/>
  <c r="J78"/>
  <c r="D80"/>
  <c r="B79"/>
  <c r="I79"/>
  <c r="H79"/>
  <c r="A79"/>
  <c r="F79"/>
  <c r="G79"/>
  <c r="J79"/>
  <c r="B80"/>
  <c r="D81"/>
  <c r="D82"/>
  <c r="B81"/>
  <c r="H80"/>
  <c r="I80"/>
  <c r="J80"/>
  <c r="G80"/>
  <c r="A80"/>
  <c r="F80"/>
  <c r="H81"/>
  <c r="A81"/>
  <c r="F81"/>
  <c r="I81"/>
  <c r="J81"/>
  <c r="G81"/>
  <c r="B82"/>
  <c r="D83"/>
  <c r="D84"/>
  <c r="B83"/>
  <c r="G82"/>
  <c r="I82"/>
  <c r="J82"/>
  <c r="A82"/>
  <c r="F82"/>
  <c r="H82"/>
  <c r="I83"/>
  <c r="J83"/>
  <c r="A83"/>
  <c r="F83"/>
  <c r="H83"/>
  <c r="G83"/>
  <c r="B84"/>
  <c r="D85"/>
  <c r="D86"/>
  <c r="B85"/>
  <c r="H84"/>
  <c r="A84"/>
  <c r="F84"/>
  <c r="J84"/>
  <c r="I84"/>
  <c r="G84"/>
  <c r="H85"/>
  <c r="G85"/>
  <c r="A85"/>
  <c r="F85"/>
  <c r="I85"/>
  <c r="J85"/>
  <c r="D87"/>
  <c r="B86"/>
  <c r="D88"/>
  <c r="B87"/>
  <c r="G86"/>
  <c r="I86"/>
  <c r="H86"/>
  <c r="J86"/>
  <c r="A86"/>
  <c r="F86"/>
  <c r="G87"/>
  <c r="J87"/>
  <c r="I87"/>
  <c r="H87"/>
  <c r="A87"/>
  <c r="F87"/>
  <c r="B88"/>
  <c r="D89"/>
  <c r="D90"/>
  <c r="B89"/>
  <c r="I88"/>
  <c r="J88"/>
  <c r="G88"/>
  <c r="H88"/>
  <c r="A88"/>
  <c r="F88"/>
  <c r="G89"/>
  <c r="I89"/>
  <c r="J89"/>
  <c r="A89"/>
  <c r="F89"/>
  <c r="H89"/>
  <c r="B90"/>
  <c r="D91"/>
  <c r="B91"/>
  <c r="D92"/>
  <c r="H90"/>
  <c r="J90"/>
  <c r="G90"/>
  <c r="I90"/>
  <c r="A90"/>
  <c r="F90"/>
  <c r="B92"/>
  <c r="D93"/>
  <c r="J91"/>
  <c r="I91"/>
  <c r="H91"/>
  <c r="A91"/>
  <c r="F91"/>
  <c r="G91"/>
  <c r="B93"/>
  <c r="D94"/>
  <c r="G92"/>
  <c r="H92"/>
  <c r="A92"/>
  <c r="F92"/>
  <c r="I92"/>
  <c r="J92"/>
  <c r="B94"/>
  <c r="D95"/>
  <c r="A93"/>
  <c r="F93"/>
  <c r="I93"/>
  <c r="J93"/>
  <c r="G93"/>
  <c r="H93"/>
  <c r="D96"/>
  <c r="B95"/>
  <c r="G94"/>
  <c r="I94"/>
  <c r="A94"/>
  <c r="F94"/>
  <c r="J94"/>
  <c r="H94"/>
  <c r="H95"/>
  <c r="A95"/>
  <c r="F95"/>
  <c r="I95"/>
  <c r="G95"/>
  <c r="J95"/>
  <c r="D97"/>
  <c r="B96"/>
  <c r="J96"/>
  <c r="G96"/>
  <c r="A96"/>
  <c r="F96"/>
  <c r="H96"/>
  <c r="I96"/>
  <c r="D98"/>
  <c r="B97"/>
  <c r="A97"/>
  <c r="F97"/>
  <c r="I97"/>
  <c r="H97"/>
  <c r="J97"/>
  <c r="G97"/>
  <c r="B98"/>
  <c r="D99"/>
  <c r="B99"/>
  <c r="D100"/>
  <c r="G98"/>
  <c r="I98"/>
  <c r="J98"/>
  <c r="A98"/>
  <c r="F98"/>
  <c r="H98"/>
  <c r="B100"/>
  <c r="D101"/>
  <c r="B101"/>
  <c r="J99"/>
  <c r="H99"/>
  <c r="A99"/>
  <c r="F99"/>
  <c r="I99"/>
  <c r="G99"/>
  <c r="H101"/>
  <c r="A101"/>
  <c r="F101"/>
  <c r="G101"/>
  <c r="I101"/>
  <c r="J101"/>
  <c r="A1"/>
  <c r="H100"/>
  <c r="A100"/>
  <c r="F100"/>
  <c r="G100"/>
  <c r="I100"/>
  <c r="J100"/>
  <c r="I30" i="21"/>
  <c r="E30"/>
  <c r="B29"/>
  <c r="B30"/>
  <c r="B31"/>
  <c r="I29"/>
  <c r="E29"/>
  <c r="B32"/>
  <c r="I32"/>
  <c r="E32"/>
  <c r="E31"/>
  <c r="I31"/>
  <c r="B33"/>
  <c r="B34"/>
  <c r="I34"/>
  <c r="E34"/>
  <c r="E33"/>
  <c r="I33"/>
  <c r="B35"/>
  <c r="I36"/>
  <c r="E36"/>
  <c r="B36"/>
  <c r="B37"/>
  <c r="E35"/>
  <c r="I35"/>
  <c r="I37"/>
  <c r="E37"/>
  <c r="B38"/>
  <c r="E38"/>
  <c r="I38"/>
  <c r="E39"/>
  <c r="I39"/>
  <c r="B39"/>
  <c r="B40"/>
  <c r="E40"/>
  <c r="I40"/>
  <c r="B41"/>
  <c r="E41"/>
  <c r="I41"/>
  <c r="I42"/>
  <c r="E42"/>
  <c r="B42"/>
  <c r="E43"/>
  <c r="I43"/>
  <c r="B43"/>
  <c r="I44"/>
  <c r="E44"/>
  <c r="B44"/>
  <c r="I45"/>
  <c r="E45"/>
  <c r="B45"/>
  <c r="E46"/>
  <c r="I46"/>
  <c r="B46"/>
  <c r="I47"/>
  <c r="E47"/>
  <c r="A21" i="22"/>
  <c r="K21"/>
  <c r="B47" i="21"/>
  <c r="G21" i="22"/>
  <c r="B48" i="21"/>
  <c r="H21" i="22"/>
  <c r="E48" i="21"/>
  <c r="I48"/>
  <c r="F48"/>
  <c r="K22" i="22"/>
  <c r="A22"/>
  <c r="B49" i="21"/>
  <c r="G22" i="22"/>
  <c r="H22"/>
  <c r="A23"/>
  <c r="K23"/>
  <c r="E49" i="21"/>
  <c r="F49"/>
  <c r="I49"/>
  <c r="G23" i="22"/>
  <c r="B50" i="21"/>
  <c r="H23" i="22"/>
  <c r="E50" i="21"/>
  <c r="F50"/>
  <c r="I50"/>
  <c r="A24" i="22"/>
  <c r="K24"/>
  <c r="B51" i="21"/>
  <c r="G24" i="22"/>
  <c r="H24"/>
  <c r="K25"/>
  <c r="A25"/>
  <c r="E51" i="21"/>
  <c r="F51"/>
  <c r="I51"/>
  <c r="E52"/>
  <c r="F52"/>
  <c r="I52"/>
  <c r="G25" i="22"/>
  <c r="H25"/>
  <c r="B52" i="21"/>
  <c r="K26" i="22"/>
  <c r="A26"/>
  <c r="A27"/>
  <c r="K27"/>
  <c r="G26"/>
  <c r="B53" i="21"/>
  <c r="H26" i="22"/>
  <c r="E53" i="21"/>
  <c r="F53"/>
  <c r="I53"/>
  <c r="A28" i="22"/>
  <c r="K28"/>
  <c r="H27"/>
  <c r="G27"/>
  <c r="B54" i="21"/>
  <c r="I54"/>
  <c r="F54"/>
  <c r="E54"/>
  <c r="K29" i="22"/>
  <c r="A29"/>
  <c r="B55" i="21"/>
  <c r="H28" i="22"/>
  <c r="G28"/>
  <c r="I55" i="21"/>
  <c r="F55"/>
  <c r="E55"/>
  <c r="I56"/>
  <c r="F56"/>
  <c r="E56"/>
  <c r="A30" i="22"/>
  <c r="K30"/>
  <c r="H29"/>
  <c r="G29"/>
  <c r="B56" i="21"/>
  <c r="E57"/>
  <c r="I57"/>
  <c r="F57"/>
  <c r="G30" i="22"/>
  <c r="B57" i="21"/>
  <c r="H30" i="22"/>
  <c r="A31"/>
  <c r="K31"/>
  <c r="K32"/>
  <c r="A32"/>
  <c r="F58" i="21"/>
  <c r="I58"/>
  <c r="E58"/>
  <c r="G31" i="22"/>
  <c r="B58" i="21"/>
  <c r="H31" i="22"/>
  <c r="K33"/>
  <c r="A33"/>
  <c r="H32"/>
  <c r="B59" i="21"/>
  <c r="G32" i="22"/>
  <c r="E59" i="21"/>
  <c r="I59"/>
  <c r="F59"/>
  <c r="F60"/>
  <c r="E60"/>
  <c r="I60"/>
  <c r="B60"/>
  <c r="H33" i="22"/>
  <c r="G33"/>
  <c r="A34"/>
  <c r="K34"/>
  <c r="A35"/>
  <c r="K35"/>
  <c r="G34"/>
  <c r="B61" i="21"/>
  <c r="H34" i="22"/>
  <c r="K36"/>
  <c r="A36"/>
  <c r="F62" i="21"/>
  <c r="I62"/>
  <c r="E62"/>
  <c r="B62"/>
  <c r="H35" i="22"/>
  <c r="G35"/>
  <c r="E61" i="21"/>
  <c r="I61"/>
  <c r="F61"/>
  <c r="A37" i="22"/>
  <c r="K37"/>
  <c r="B63" i="21"/>
  <c r="G36" i="22"/>
  <c r="H36"/>
  <c r="I63" i="21"/>
  <c r="E63"/>
  <c r="F63"/>
  <c r="K38" i="22"/>
  <c r="A38"/>
  <c r="G37"/>
  <c r="B64" i="21"/>
  <c r="H37" i="22"/>
  <c r="E64" i="21"/>
  <c r="I64"/>
  <c r="F64"/>
  <c r="G38" i="22"/>
  <c r="H38"/>
  <c r="B65" i="21"/>
  <c r="A39" i="22"/>
  <c r="K39"/>
  <c r="E65" i="21"/>
  <c r="F65"/>
  <c r="I65"/>
  <c r="I66"/>
  <c r="E66"/>
  <c r="F66"/>
  <c r="G39" i="22"/>
  <c r="H39"/>
  <c r="B66" i="21"/>
  <c r="K40" i="22"/>
  <c r="A40"/>
  <c r="G40"/>
  <c r="H40"/>
  <c r="B67" i="21"/>
  <c r="I67"/>
  <c r="F67"/>
  <c r="E67"/>
  <c r="A41" i="22"/>
  <c r="K41"/>
  <c r="G41"/>
  <c r="B68" i="21"/>
  <c r="H41" i="22"/>
  <c r="A42"/>
  <c r="K42"/>
  <c r="H42"/>
  <c r="G42"/>
  <c r="B69" i="21"/>
  <c r="A43" i="22"/>
  <c r="K43"/>
  <c r="F68" i="21"/>
  <c r="E68"/>
  <c r="I68"/>
  <c r="B70"/>
  <c r="G43" i="22"/>
  <c r="H43"/>
  <c r="I69" i="21"/>
  <c r="E69"/>
  <c r="F69"/>
  <c r="A44" i="22"/>
  <c r="K44"/>
  <c r="A45"/>
  <c r="K45"/>
  <c r="B71" i="21"/>
  <c r="G44" i="22"/>
  <c r="H44"/>
  <c r="E70" i="21"/>
  <c r="F70"/>
  <c r="I70"/>
  <c r="I72"/>
  <c r="F72"/>
  <c r="E72"/>
  <c r="F71"/>
  <c r="E71"/>
  <c r="I71"/>
  <c r="A46" i="22"/>
  <c r="K46"/>
  <c r="B72" i="21"/>
  <c r="H45" i="22"/>
  <c r="G45"/>
  <c r="K47"/>
  <c r="A47"/>
  <c r="G46"/>
  <c r="H46"/>
  <c r="B73" i="21"/>
  <c r="B74"/>
  <c r="H47" i="22"/>
  <c r="G47"/>
  <c r="F74" i="21"/>
  <c r="I74"/>
  <c r="E74"/>
  <c r="A48" i="22"/>
  <c r="K48"/>
  <c r="E73" i="21"/>
  <c r="I73"/>
  <c r="F73"/>
  <c r="B75"/>
  <c r="G48" i="22"/>
  <c r="H48"/>
  <c r="K49"/>
  <c r="A49"/>
  <c r="I75" i="21"/>
  <c r="E75"/>
  <c r="F75"/>
  <c r="K50" i="22"/>
  <c r="A50"/>
  <c r="D52"/>
  <c r="B76" i="21"/>
  <c r="H49" i="22"/>
  <c r="G49"/>
  <c r="D53"/>
  <c r="B52"/>
  <c r="E76" i="21"/>
  <c r="I76"/>
  <c r="F76"/>
  <c r="K51" i="22"/>
  <c r="A51"/>
  <c r="F77" i="21"/>
  <c r="E77"/>
  <c r="I77"/>
  <c r="B77"/>
  <c r="G50" i="22"/>
  <c r="H50"/>
  <c r="G23" i="21"/>
  <c r="C20"/>
  <c r="G24"/>
  <c r="C23"/>
  <c r="G18"/>
  <c r="C26"/>
  <c r="G21"/>
  <c r="G20"/>
  <c r="C18"/>
  <c r="C19"/>
  <c r="C21"/>
  <c r="G22"/>
  <c r="G25"/>
  <c r="G26"/>
  <c r="C25"/>
  <c r="C22"/>
  <c r="C24"/>
  <c r="A52" i="22"/>
  <c r="K52"/>
  <c r="F52"/>
  <c r="J52"/>
  <c r="I52"/>
  <c r="H79" i="21"/>
  <c r="C12"/>
  <c r="C14"/>
  <c r="C10"/>
  <c r="G14"/>
  <c r="C13"/>
  <c r="G12"/>
  <c r="G10"/>
  <c r="C11"/>
  <c r="G13"/>
  <c r="H51" i="22"/>
  <c r="B78" i="21"/>
  <c r="G51" i="22"/>
  <c r="D54"/>
  <c r="B53"/>
  <c r="G52"/>
  <c r="H52"/>
  <c r="A53"/>
  <c r="F53"/>
  <c r="K53"/>
  <c r="I53"/>
  <c r="J53"/>
  <c r="B54"/>
  <c r="D55"/>
  <c r="C15" i="21"/>
  <c r="E78"/>
  <c r="F78"/>
  <c r="I78"/>
  <c r="B55" i="22"/>
  <c r="D56"/>
  <c r="K54"/>
  <c r="I54"/>
  <c r="F54"/>
  <c r="J54"/>
  <c r="A54"/>
  <c r="H53"/>
  <c r="G53"/>
  <c r="G54"/>
  <c r="H54"/>
  <c r="D57"/>
  <c r="B56"/>
  <c r="K55"/>
  <c r="J55"/>
  <c r="A55"/>
  <c r="I55"/>
  <c r="F55"/>
  <c r="H55"/>
  <c r="G55"/>
  <c r="D58"/>
  <c r="B57"/>
  <c r="F56"/>
  <c r="K56"/>
  <c r="J56"/>
  <c r="I56"/>
  <c r="A56"/>
  <c r="G56"/>
  <c r="H56"/>
  <c r="K57"/>
  <c r="A57"/>
  <c r="J57"/>
  <c r="I57"/>
  <c r="F57"/>
  <c r="D59"/>
  <c r="B58"/>
  <c r="K58"/>
  <c r="J58"/>
  <c r="I58"/>
  <c r="A58"/>
  <c r="F58"/>
  <c r="B59"/>
  <c r="D60"/>
  <c r="G57"/>
  <c r="H57"/>
  <c r="G58"/>
  <c r="H58"/>
  <c r="D61"/>
  <c r="B60"/>
  <c r="A59"/>
  <c r="J59"/>
  <c r="I59"/>
  <c r="F59"/>
  <c r="K59"/>
  <c r="K60"/>
  <c r="I60"/>
  <c r="A60"/>
  <c r="J60"/>
  <c r="F60"/>
  <c r="G59"/>
  <c r="H59"/>
  <c r="B61"/>
  <c r="D62"/>
  <c r="I61"/>
  <c r="F61"/>
  <c r="K61"/>
  <c r="J61"/>
  <c r="A61"/>
  <c r="G60"/>
  <c r="H60"/>
  <c r="D63"/>
  <c r="B62"/>
  <c r="B63"/>
  <c r="D64"/>
  <c r="A62"/>
  <c r="I62"/>
  <c r="J62"/>
  <c r="F62"/>
  <c r="K62"/>
  <c r="H61"/>
  <c r="G61"/>
  <c r="B64"/>
  <c r="D65"/>
  <c r="H62"/>
  <c r="G62"/>
  <c r="F63"/>
  <c r="I63"/>
  <c r="K63"/>
  <c r="A63"/>
  <c r="J63"/>
  <c r="D66"/>
  <c r="B65"/>
  <c r="G63"/>
  <c r="H63"/>
  <c r="I64"/>
  <c r="A64"/>
  <c r="J64"/>
  <c r="F64"/>
  <c r="K64"/>
  <c r="G64"/>
  <c r="H64"/>
  <c r="I65"/>
  <c r="J65"/>
  <c r="A65"/>
  <c r="F65"/>
  <c r="K65"/>
  <c r="B66"/>
  <c r="D67"/>
  <c r="D68"/>
  <c r="B67"/>
  <c r="H65"/>
  <c r="G65"/>
  <c r="A66"/>
  <c r="F66"/>
  <c r="J66"/>
  <c r="I66"/>
  <c r="K66"/>
  <c r="K67"/>
  <c r="I67"/>
  <c r="F67"/>
  <c r="A67"/>
  <c r="J67"/>
  <c r="H66"/>
  <c r="G66"/>
  <c r="B68"/>
  <c r="D69"/>
  <c r="K68"/>
  <c r="J68"/>
  <c r="F68"/>
  <c r="A68"/>
  <c r="I68"/>
  <c r="H67"/>
  <c r="G67"/>
  <c r="B69"/>
  <c r="D70"/>
  <c r="F69"/>
  <c r="I69"/>
  <c r="K69"/>
  <c r="J69"/>
  <c r="A69"/>
  <c r="H68"/>
  <c r="G68"/>
  <c r="D71"/>
  <c r="B70"/>
  <c r="B71"/>
  <c r="D72"/>
  <c r="I70"/>
  <c r="K70"/>
  <c r="A70"/>
  <c r="F70"/>
  <c r="J70"/>
  <c r="G69"/>
  <c r="H69"/>
  <c r="D73"/>
  <c r="B72"/>
  <c r="G70"/>
  <c r="H70"/>
  <c r="J71"/>
  <c r="I71"/>
  <c r="A71"/>
  <c r="K71"/>
  <c r="F71"/>
  <c r="H71"/>
  <c r="G71"/>
  <c r="I72"/>
  <c r="J72"/>
  <c r="K72"/>
  <c r="F72"/>
  <c r="A72"/>
  <c r="B73"/>
  <c r="D74"/>
  <c r="B74"/>
  <c r="D75"/>
  <c r="F73"/>
  <c r="A73"/>
  <c r="J73"/>
  <c r="K73"/>
  <c r="I73"/>
  <c r="G72"/>
  <c r="H72"/>
  <c r="G73"/>
  <c r="H73"/>
  <c r="B75"/>
  <c r="D76"/>
  <c r="J74"/>
  <c r="I74"/>
  <c r="A74"/>
  <c r="F74"/>
  <c r="K74"/>
  <c r="G74"/>
  <c r="H74"/>
  <c r="K75"/>
  <c r="I75"/>
  <c r="F75"/>
  <c r="J75"/>
  <c r="A75"/>
  <c r="D77"/>
  <c r="B76"/>
  <c r="G75"/>
  <c r="H75"/>
  <c r="J76"/>
  <c r="I76"/>
  <c r="K76"/>
  <c r="F76"/>
  <c r="A76"/>
  <c r="B77"/>
  <c r="D78"/>
  <c r="G76"/>
  <c r="H76"/>
  <c r="D79"/>
  <c r="B78"/>
  <c r="I77"/>
  <c r="F77"/>
  <c r="J77"/>
  <c r="K77"/>
  <c r="A77"/>
  <c r="D80"/>
  <c r="B79"/>
  <c r="H77"/>
  <c r="G77"/>
  <c r="A78"/>
  <c r="J78"/>
  <c r="K78"/>
  <c r="I78"/>
  <c r="F78"/>
  <c r="K79"/>
  <c r="J79"/>
  <c r="F79"/>
  <c r="I79"/>
  <c r="A79"/>
  <c r="G78"/>
  <c r="H78"/>
  <c r="D81"/>
  <c r="B80"/>
  <c r="D82"/>
  <c r="B81"/>
  <c r="A80"/>
  <c r="F80"/>
  <c r="K80"/>
  <c r="J80"/>
  <c r="I80"/>
  <c r="H79"/>
  <c r="G79"/>
  <c r="H80"/>
  <c r="G80"/>
  <c r="I81"/>
  <c r="A81"/>
  <c r="F81"/>
  <c r="J81"/>
  <c r="K81"/>
  <c r="D83"/>
  <c r="B82"/>
  <c r="K82"/>
  <c r="I82"/>
  <c r="A82"/>
  <c r="F82"/>
  <c r="J82"/>
  <c r="D84"/>
  <c r="B83"/>
  <c r="G81"/>
  <c r="H81"/>
  <c r="F83"/>
  <c r="K83"/>
  <c r="I83"/>
  <c r="A83"/>
  <c r="J83"/>
  <c r="H82"/>
  <c r="G82"/>
  <c r="D85"/>
  <c r="B84"/>
  <c r="D86"/>
  <c r="B85"/>
  <c r="G83"/>
  <c r="H83"/>
  <c r="I84"/>
  <c r="F84"/>
  <c r="A84"/>
  <c r="K84"/>
  <c r="J84"/>
  <c r="G84"/>
  <c r="H84"/>
  <c r="A85"/>
  <c r="F85"/>
  <c r="I85"/>
  <c r="K85"/>
  <c r="J85"/>
  <c r="D87"/>
  <c r="B86"/>
  <c r="F86"/>
  <c r="J86"/>
  <c r="A86"/>
  <c r="I86"/>
  <c r="K86"/>
  <c r="D88"/>
  <c r="B87"/>
  <c r="G85"/>
  <c r="H85"/>
  <c r="J87"/>
  <c r="I87"/>
  <c r="K87"/>
  <c r="A87"/>
  <c r="F87"/>
  <c r="H86"/>
  <c r="G86"/>
  <c r="D89"/>
  <c r="B88"/>
  <c r="D90"/>
  <c r="B89"/>
  <c r="G87"/>
  <c r="H87"/>
  <c r="K88"/>
  <c r="I88"/>
  <c r="A88"/>
  <c r="J88"/>
  <c r="F88"/>
  <c r="H88"/>
  <c r="G88"/>
  <c r="F89"/>
  <c r="K89"/>
  <c r="A89"/>
  <c r="J89"/>
  <c r="I89"/>
  <c r="D91"/>
  <c r="B90"/>
  <c r="J90"/>
  <c r="A90"/>
  <c r="I90"/>
  <c r="F90"/>
  <c r="K90"/>
  <c r="H89"/>
  <c r="G89"/>
  <c r="B91"/>
  <c r="D92"/>
  <c r="J91"/>
  <c r="A91"/>
  <c r="F91"/>
  <c r="I91"/>
  <c r="K91"/>
  <c r="H90"/>
  <c r="G90"/>
  <c r="B92"/>
  <c r="D93"/>
  <c r="A92"/>
  <c r="F92"/>
  <c r="I92"/>
  <c r="J92"/>
  <c r="K92"/>
  <c r="G91"/>
  <c r="H91"/>
  <c r="B93"/>
  <c r="D94"/>
  <c r="K93"/>
  <c r="F93"/>
  <c r="J93"/>
  <c r="I93"/>
  <c r="A93"/>
  <c r="D95"/>
  <c r="B94"/>
  <c r="H92"/>
  <c r="G92"/>
  <c r="J94"/>
  <c r="I94"/>
  <c r="K94"/>
  <c r="F94"/>
  <c r="A94"/>
  <c r="B95"/>
  <c r="D96"/>
  <c r="H93"/>
  <c r="G93"/>
  <c r="D97"/>
  <c r="B96"/>
  <c r="J95"/>
  <c r="I95"/>
  <c r="A95"/>
  <c r="F95"/>
  <c r="K95"/>
  <c r="H94"/>
  <c r="G94"/>
  <c r="I96"/>
  <c r="A96"/>
  <c r="K96"/>
  <c r="F96"/>
  <c r="J96"/>
  <c r="G95"/>
  <c r="H95"/>
  <c r="D98"/>
  <c r="B97"/>
  <c r="B98"/>
  <c r="D99"/>
  <c r="H96"/>
  <c r="G96"/>
  <c r="K97"/>
  <c r="J97"/>
  <c r="A97"/>
  <c r="I97"/>
  <c r="F97"/>
  <c r="B99"/>
  <c r="D100"/>
  <c r="G97"/>
  <c r="H97"/>
  <c r="J98"/>
  <c r="F98"/>
  <c r="I98"/>
  <c r="K98"/>
  <c r="A98"/>
  <c r="D101"/>
  <c r="B101"/>
  <c r="B100"/>
  <c r="H98"/>
  <c r="G98"/>
  <c r="K99"/>
  <c r="F99"/>
  <c r="J99"/>
  <c r="A99"/>
  <c r="I99"/>
  <c r="G99"/>
  <c r="H99"/>
  <c r="F100"/>
  <c r="K100"/>
  <c r="A100"/>
  <c r="J100"/>
  <c r="I100"/>
  <c r="A101"/>
  <c r="I101"/>
  <c r="J101"/>
  <c r="K101"/>
  <c r="F101"/>
  <c r="A1"/>
  <c r="D19" i="21"/>
  <c r="F19"/>
  <c r="G100" i="22"/>
  <c r="H100"/>
  <c r="H101"/>
  <c r="G101"/>
  <c r="G19" i="21"/>
  <c r="E19"/>
  <c r="G1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<sst xmlns="http://schemas.openxmlformats.org/spreadsheetml/2006/main" count="7697" uniqueCount="2754">
  <si>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</si>
  <si>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</si>
  <si>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</si>
  <si>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</si>
  <si>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</si>
  <si>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</si>
  <si>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</si>
  <si>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</si>
  <si>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</si>
  <si>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</si>
  <si>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</si>
  <si>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</si>
  <si>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</si>
  <si>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</si>
  <si>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</si>
  <si>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</si>
  <si>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</si>
  <si>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</si>
  <si>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</si>
  <si>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</si>
  <si>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</si>
  <si>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</si>
  <si>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</si>
  <si>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</si>
  <si>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</si>
  <si>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</si>
  <si>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</si>
  <si>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</si>
  <si>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</si>
  <si>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</si>
  <si>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</si>
  <si>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</si>
  <si>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</si>
  <si>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</si>
  <si>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</si>
  <si>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</si>
  <si>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</si>
  <si>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</si>
  <si>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</si>
  <si>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</si>
  <si>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</si>
  <si>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</si>
  <si>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</si>
  <si>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</si>
  <si>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</si>
  <si>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</si>
  <si>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</si>
  <si>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</si>
  <si>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</si>
  <si>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</si>
  <si>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</si>
  <si>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</si>
  <si>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</si>
  <si>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</si>
  <si>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</si>
  <si>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</si>
  <si>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</si>
  <si>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</si>
  <si>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</si>
  <si>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</si>
  <si>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</si>
  <si>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</si>
  <si>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</si>
  <si>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</si>
  <si>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</si>
  <si>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</si>
  <si>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</si>
  <si>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</si>
  <si>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</si>
  <si>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</si>
  <si>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</si>
  <si>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</si>
  <si>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</si>
  <si>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</si>
  <si>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</si>
  <si>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</si>
  <si>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</si>
  <si>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</si>
  <si>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</si>
  <si>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</si>
  <si>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</si>
  <si>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</si>
  <si>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</si>
  <si>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</si>
  <si>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</si>
  <si>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</si>
  <si>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</si>
  <si>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</si>
  <si>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</si>
  <si>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</si>
  <si>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</si>
  <si>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</si>
  <si>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</si>
  <si>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</si>
  <si>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</si>
  <si>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</si>
  <si>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</si>
  <si>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</si>
  <si>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</si>
  <si>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</si>
  <si>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</si>
  <si>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</si>
  <si>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</si>
  <si>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</si>
  <si>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</si>
  <si>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</si>
  <si>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</si>
  <si>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</si>
  <si>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</si>
  <si>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</si>
  <si>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</si>
  <si>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</si>
  <si>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</si>
  <si>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</si>
  <si>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</si>
  <si>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</si>
  <si>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</si>
  <si>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</si>
  <si>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</si>
  <si>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</si>
  <si>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</si>
  <si>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</si>
  <si>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</si>
  <si>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</si>
  <si>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</si>
  <si>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</si>
  <si>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</si>
  <si>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</si>
  <si>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</si>
  <si>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</si>
  <si>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</si>
  <si>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</si>
  <si>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</si>
  <si>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</si>
  <si>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</si>
  <si>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</si>
  <si>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</si>
  <si>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</si>
  <si>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</si>
  <si>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</si>
  <si>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</si>
  <si>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</si>
  <si>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</si>
  <si>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</si>
  <si>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</si>
  <si>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</si>
  <si>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</si>
  <si>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</si>
  <si>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</si>
  <si>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</si>
  <si>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</si>
  <si>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</si>
  <si>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</si>
  <si>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</si>
  <si>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</si>
  <si>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</si>
  <si>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</si>
  <si>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</si>
  <si>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</si>
  <si>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</si>
  <si>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</si>
  <si>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</si>
  <si>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</si>
  <si>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</si>
  <si>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</si>
  <si>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</si>
  <si>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</si>
  <si>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</si>
  <si>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</si>
  <si>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</si>
  <si>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</si>
  <si>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</si>
  <si>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</si>
  <si>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</si>
  <si>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</si>
  <si>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</si>
  <si>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</si>
  <si>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</si>
  <si>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</si>
  <si>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</si>
  <si>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</si>
  <si>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</si>
  <si>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</si>
  <si>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</si>
  <si>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</si>
  <si>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</si>
  <si>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</si>
  <si>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</si>
  <si>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</si>
  <si>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</si>
  <si>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</si>
  <si>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</si>
  <si>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</si>
  <si>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</si>
  <si>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</si>
  <si>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</si>
  <si>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</si>
  <si>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</si>
  <si>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</si>
  <si>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</si>
  <si>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</si>
  <si>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</si>
  <si>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</si>
  <si>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</si>
  <si>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</si>
  <si>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</si>
  <si>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</si>
  <si>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</si>
  <si>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</si>
  <si>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</si>
  <si>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</si>
  <si>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</si>
  <si>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</si>
  <si>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</si>
  <si>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</si>
  <si>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</si>
  <si>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</si>
  <si>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</si>
  <si>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</si>
  <si>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</si>
  <si>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</si>
  <si>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</si>
  <si>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</si>
  <si>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</si>
  <si>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</si>
  <si>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</si>
  <si>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</si>
  <si>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</si>
  <si>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</si>
  <si>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</si>
  <si>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</si>
  <si>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</si>
  <si>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</si>
  <si>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</si>
  <si>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</si>
  <si>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</si>
  <si>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</si>
  <si>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</si>
  <si>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</si>
  <si>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</si>
  <si>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</si>
  <si>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</si>
  <si>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</si>
  <si>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</si>
  <si>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</si>
  <si>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</si>
  <si>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</si>
  <si>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</si>
  <si>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</si>
  <si>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</si>
  <si>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</si>
  <si>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</si>
  <si>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</si>
  <si>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</si>
  <si>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</si>
  <si>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</si>
  <si>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</si>
  <si>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</si>
  <si>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</si>
  <si>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</si>
  <si>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</si>
  <si>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</si>
  <si>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</si>
  <si>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</si>
  <si>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</si>
  <si>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</si>
  <si>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</si>
  <si>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</si>
  <si>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</si>
  <si>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</si>
  <si>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</si>
  <si>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</si>
  <si>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</si>
  <si>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</si>
  <si>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</si>
  <si>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</si>
  <si>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</si>
  <si>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</si>
  <si>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</si>
  <si>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</si>
  <si>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</si>
  <si>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</si>
  <si>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</si>
  <si>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</si>
  <si>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</si>
  <si>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</si>
  <si>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</si>
  <si>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</si>
  <si>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</si>
  <si>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</si>
  <si>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</si>
  <si>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</si>
  <si>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</si>
  <si>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</si>
  <si>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</si>
  <si>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</si>
  <si>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</si>
  <si>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</si>
  <si>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</si>
  <si>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</si>
  <si>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</si>
  <si>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</si>
  <si>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</si>
  <si>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</si>
  <si>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</si>
  <si>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</si>
  <si>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</si>
  <si>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</si>
  <si>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</si>
  <si>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</si>
  <si>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</si>
  <si>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</si>
  <si>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</si>
  <si>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</si>
  <si>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</si>
  <si>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</si>
  <si>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</si>
  <si>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</si>
  <si>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</si>
  <si>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</si>
  <si>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</si>
  <si>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</si>
  <si>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</si>
  <si>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</si>
  <si>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</si>
  <si>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</si>
  <si>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</si>
  <si>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</si>
  <si>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</si>
  <si>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</si>
  <si>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</si>
  <si>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</si>
  <si>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</si>
  <si>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</si>
  <si>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</si>
  <si>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</si>
  <si>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</si>
  <si>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</si>
  <si>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</si>
  <si>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</si>
  <si>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</si>
  <si>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</si>
  <si>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</si>
  <si>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</si>
  <si>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</si>
  <si>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</si>
  <si>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</si>
  <si>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</si>
  <si>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</si>
  <si>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</si>
  <si>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</si>
  <si>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</si>
  <si>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</si>
  <si>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</si>
  <si>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</si>
  <si>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</si>
  <si>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</si>
  <si>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</si>
  <si>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</si>
  <si>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</si>
  <si>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</si>
  <si>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</si>
  <si>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</si>
  <si>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</si>
  <si>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</si>
  <si>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</si>
  <si>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</si>
  <si>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</si>
  <si>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</si>
  <si>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</si>
  <si>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</si>
  <si>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</si>
  <si>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</si>
  <si>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</si>
  <si>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</si>
  <si>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</si>
  <si>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</si>
  <si>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</si>
  <si>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</si>
  <si>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</si>
  <si>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</si>
  <si>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</si>
  <si>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</si>
  <si>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</si>
  <si>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</si>
  <si>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</si>
  <si>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</si>
  <si>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</si>
  <si>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</si>
  <si>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</si>
  <si>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</si>
  <si>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</si>
  <si>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</si>
  <si>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</si>
  <si>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</si>
  <si>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</si>
  <si>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</si>
  <si>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</si>
  <si>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</si>
  <si>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</si>
  <si>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</si>
  <si>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</si>
  <si>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</si>
  <si>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</si>
  <si>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</si>
  <si>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</si>
  <si>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</si>
  <si>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</si>
  <si>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</si>
  <si>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</si>
  <si>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</si>
  <si>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</si>
  <si>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</si>
  <si>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</si>
  <si>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</si>
  <si>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</si>
  <si>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</si>
  <si>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</si>
  <si>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</si>
  <si>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</si>
  <si>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</si>
  <si>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</si>
  <si>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</si>
  <si>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</si>
  <si>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</si>
  <si>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</si>
  <si>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</si>
  <si>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</si>
  <si>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</si>
  <si>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</si>
  <si>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</si>
  <si>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</si>
  <si>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</si>
  <si>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</si>
  <si>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</si>
  <si>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</si>
  <si>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</si>
  <si>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</si>
  <si>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</si>
  <si>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</si>
  <si>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</si>
  <si>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</si>
  <si>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</si>
  <si>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</si>
  <si>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</si>
  <si>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</si>
  <si>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</si>
  <si>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</si>
  <si>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</si>
  <si>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</si>
  <si>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</si>
  <si>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</si>
  <si>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</si>
  <si>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</si>
  <si>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</si>
  <si>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</si>
  <si>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</si>
  <si>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</si>
  <si>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</si>
  <si>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</si>
  <si>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</si>
  <si>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</si>
  <si>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</si>
  <si>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</si>
  <si>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</si>
  <si>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</si>
  <si>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</si>
  <si>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</si>
  <si>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</si>
  <si>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</si>
  <si>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</si>
  <si>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</si>
  <si>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</si>
  <si>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</si>
  <si>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</si>
  <si>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</si>
  <si>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</si>
  <si>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</si>
  <si>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</si>
  <si>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</si>
  <si>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</si>
  <si>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</si>
  <si>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</si>
  <si>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</si>
  <si>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</si>
  <si>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</si>
  <si>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</si>
  <si>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</si>
  <si>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</si>
  <si>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</si>
  <si>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</si>
  <si>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</si>
  <si>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</si>
  <si>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</si>
  <si>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</si>
  <si>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</si>
  <si>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</si>
  <si>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</si>
  <si>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</si>
  <si>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</si>
  <si>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</si>
  <si>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</si>
  <si>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</si>
  <si>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</si>
  <si>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</si>
  <si>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</si>
  <si>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</si>
  <si>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</si>
  <si>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</si>
  <si>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</si>
  <si>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</si>
  <si>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</si>
  <si>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</si>
  <si>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</si>
  <si>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</si>
  <si>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</si>
  <si>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</si>
  <si>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</si>
  <si>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</si>
  <si>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</si>
  <si>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</si>
  <si>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</si>
  <si>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</si>
  <si>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</si>
  <si>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</si>
  <si>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</si>
  <si>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</si>
  <si>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</si>
  <si>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</si>
  <si>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</si>
  <si>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</si>
  <si>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</si>
  <si>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</si>
  <si>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</si>
  <si>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</si>
  <si>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</si>
  <si>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</si>
  <si>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</si>
  <si>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</si>
  <si>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</si>
  <si>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</si>
  <si>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</si>
  <si>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</si>
  <si>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</si>
  <si>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</si>
  <si>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</si>
  <si>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</si>
  <si>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</si>
  <si>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</si>
  <si>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</si>
  <si>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</si>
  <si>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</si>
  <si>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</si>
  <si>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</si>
  <si>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</si>
  <si>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</si>
  <si>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</si>
  <si>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</si>
  <si>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</si>
  <si>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</si>
  <si>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</si>
  <si>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</si>
  <si>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</si>
  <si>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</si>
  <si>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</si>
  <si>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</si>
  <si>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</si>
  <si>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</si>
  <si>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</si>
  <si>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</si>
  <si>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</si>
  <si>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</si>
  <si>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</si>
  <si>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</si>
  <si>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</si>
  <si>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</si>
  <si>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</si>
  <si>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</si>
  <si>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</si>
  <si>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</si>
  <si>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</si>
  <si>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</si>
  <si>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</si>
  <si>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</si>
  <si>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</si>
  <si>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</si>
  <si>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</si>
  <si>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</si>
  <si>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</si>
  <si>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</si>
  <si>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</si>
  <si>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</si>
  <si>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</si>
  <si>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</si>
  <si>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</si>
  <si>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</si>
  <si>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</si>
  <si>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</si>
  <si>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</si>
  <si>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</si>
  <si>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</si>
  <si>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</si>
  <si>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</si>
  <si>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</si>
  <si>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</si>
  <si>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</si>
  <si>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</si>
  <si>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</si>
  <si>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</si>
  <si>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</si>
  <si>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</si>
  <si>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</si>
  <si>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</si>
  <si>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</si>
  <si>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</si>
  <si>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</si>
  <si>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</si>
  <si>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</si>
  <si>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</si>
  <si>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</si>
  <si>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</si>
  <si>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</si>
  <si>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</si>
  <si>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</si>
  <si>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</si>
  <si>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</si>
  <si>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</si>
  <si>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</si>
  <si>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</si>
  <si>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</si>
  <si>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</si>
  <si>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</si>
  <si>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</si>
  <si>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</si>
  <si>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</si>
  <si>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</si>
  <si>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</si>
  <si>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</si>
  <si>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</si>
  <si>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</si>
  <si>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</si>
  <si>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</si>
  <si>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</si>
  <si>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</si>
  <si>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</si>
  <si>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</si>
  <si>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</si>
  <si>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</si>
  <si>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</si>
  <si>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</si>
  <si>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</si>
  <si>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</si>
  <si>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</si>
  <si>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</si>
  <si>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</si>
  <si>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</si>
  <si>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</si>
  <si>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</si>
  <si>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</si>
  <si>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</si>
  <si>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</si>
  <si>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</si>
  <si>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</si>
  <si>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</si>
  <si>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</si>
  <si>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</si>
  <si>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</si>
  <si>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</si>
  <si>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</si>
  <si>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</si>
  <si>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</si>
  <si>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</si>
  <si>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</si>
  <si>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</si>
  <si>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</si>
  <si>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</si>
  <si>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</si>
  <si>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</si>
  <si>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</si>
  <si>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</si>
  <si>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</si>
  <si>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</si>
  <si>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</si>
  <si>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</si>
  <si>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</si>
  <si>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</si>
  <si>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</si>
  <si>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</si>
  <si>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</si>
  <si>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</si>
  <si>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</si>
  <si>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</si>
  <si>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</si>
  <si>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</si>
  <si>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</si>
  <si>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</si>
  <si>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</si>
  <si>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</si>
  <si>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</si>
  <si>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</si>
  <si>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</si>
  <si>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</si>
  <si>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</si>
  <si>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</si>
  <si>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</si>
  <si>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</si>
  <si>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</si>
  <si>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</si>
  <si>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</si>
  <si>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</si>
  <si>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</si>
  <si>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</si>
  <si>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</si>
  <si>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</si>
  <si>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</si>
  <si>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</si>
  <si>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</si>
  <si>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</si>
  <si>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</si>
  <si>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</si>
  <si>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</si>
  <si>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</si>
  <si>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</si>
  <si>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</si>
  <si>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</si>
  <si>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</si>
  <si>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</si>
  <si>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</si>
  <si>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</si>
  <si>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</si>
  <si>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</si>
  <si>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</si>
  <si>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</si>
  <si>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</si>
  <si>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</si>
  <si>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</si>
  <si>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</si>
  <si>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</si>
  <si>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</si>
  <si>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</si>
  <si>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</si>
  <si>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</si>
  <si>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</si>
  <si>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</si>
  <si>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</si>
  <si>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</si>
  <si>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</si>
  <si>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</si>
  <si>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</si>
  <si>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</si>
  <si>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</si>
  <si>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</si>
  <si>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</si>
  <si>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</si>
  <si>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</si>
  <si>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</si>
  <si>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</si>
  <si>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</si>
  <si>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</si>
  <si>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</si>
  <si>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</si>
  <si>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</si>
  <si>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</si>
  <si>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</si>
  <si>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</si>
  <si>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</si>
  <si>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</si>
  <si>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</si>
  <si>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</si>
  <si>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</si>
  <si>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</si>
  <si>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</si>
  <si>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</si>
  <si>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</si>
  <si>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</si>
  <si>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</si>
  <si>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</si>
  <si>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</si>
  <si>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</si>
  <si>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</si>
  <si>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</si>
  <si>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</si>
  <si>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</si>
  <si>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</si>
  <si>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</si>
  <si>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</si>
  <si>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</si>
  <si>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</si>
  <si>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</si>
  <si>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</si>
  <si>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</si>
  <si>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</si>
  <si>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</si>
  <si>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</si>
  <si>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</si>
  <si>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</si>
  <si>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</si>
  <si>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</si>
  <si>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</si>
  <si>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</si>
  <si>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</si>
  <si>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</si>
  <si>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</si>
  <si>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</si>
  <si>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</si>
  <si>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</si>
  <si>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</si>
  <si>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</si>
  <si>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</si>
  <si>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</si>
  <si>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</si>
  <si>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</si>
  <si>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</si>
  <si>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</si>
  <si>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</si>
  <si>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</si>
  <si>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</si>
  <si>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</si>
  <si>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</si>
  <si>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</si>
  <si>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</si>
  <si>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</si>
  <si>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</si>
  <si>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</si>
  <si>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</si>
  <si>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</si>
  <si>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</si>
  <si>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</si>
  <si>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</si>
  <si>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</si>
  <si>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</si>
  <si>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</si>
  <si>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</si>
  <si>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</si>
  <si>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</si>
  <si>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</si>
  <si>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</si>
  <si>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</si>
  <si>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</si>
  <si>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</si>
  <si>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</si>
  <si>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</si>
  <si>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</si>
  <si>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</si>
  <si>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</si>
  <si>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</si>
  <si>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</si>
  <si>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</si>
  <si>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</si>
  <si>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</si>
  <si>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</si>
  <si>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</si>
  <si>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</si>
  <si>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</si>
  <si>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</si>
  <si>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</si>
  <si>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</si>
  <si>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</si>
  <si>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</si>
  <si>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</si>
  <si>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</si>
  <si>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</si>
  <si>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</si>
  <si>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</si>
  <si>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</si>
  <si>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</si>
  <si>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</si>
  <si>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</si>
  <si>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</si>
  <si>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</si>
  <si>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</si>
  <si>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</si>
  <si>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</si>
  <si>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</si>
  <si>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</si>
  <si>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</si>
  <si>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</si>
  <si>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</si>
  <si>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</si>
  <si>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</si>
  <si>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</si>
  <si>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</si>
  <si>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</si>
  <si>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</si>
  <si>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</si>
  <si>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</si>
  <si>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</si>
  <si>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</si>
  <si>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</si>
  <si>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</si>
  <si>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</si>
  <si>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</si>
  <si>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</si>
  <si>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</si>
  <si>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</si>
  <si>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</si>
  <si>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</si>
  <si>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</si>
  <si>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</si>
  <si>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</si>
  <si>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</si>
  <si>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</si>
  <si>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</si>
  <si>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</si>
  <si>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</si>
  <si>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</si>
  <si>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</si>
  <si>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</si>
  <si>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</si>
  <si>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</si>
  <si>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</si>
  <si>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</si>
  <si>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</si>
  <si>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</si>
  <si>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</si>
  <si>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</si>
  <si>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</si>
  <si>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</si>
  <si>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</si>
  <si>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</si>
  <si>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</si>
  <si>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</si>
  <si>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</si>
  <si>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</si>
  <si>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</si>
  <si>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</si>
  <si>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</si>
  <si>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</si>
  <si>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</si>
  <si>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</si>
  <si>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</si>
  <si>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</si>
  <si>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</si>
  <si>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</si>
  <si>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</si>
  <si>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</si>
  <si>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</si>
  <si>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</si>
  <si>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</si>
  <si>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</si>
  <si>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</si>
  <si>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</si>
  <si>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</si>
  <si>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</si>
  <si>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</si>
  <si>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</si>
  <si>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</si>
  <si>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</si>
  <si>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</si>
  <si>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</si>
  <si>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</si>
  <si>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</si>
  <si>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</si>
  <si>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</si>
  <si>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</si>
  <si>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</si>
  <si>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</si>
  <si>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</si>
  <si>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</si>
  <si>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</si>
  <si>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</si>
  <si>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</si>
  <si>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</si>
  <si>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</si>
  <si>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</si>
  <si>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</si>
  <si>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</si>
  <si>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</si>
  <si>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</si>
  <si>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</si>
  <si>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</si>
  <si>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</si>
  <si>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</si>
  <si>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</si>
  <si>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</si>
  <si>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</si>
  <si>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</si>
  <si>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</si>
  <si>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</si>
  <si>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</si>
  <si>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</si>
  <si>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</si>
  <si>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</si>
  <si>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</si>
  <si>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</si>
  <si>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</si>
  <si>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</si>
  <si>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</si>
  <si>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</si>
  <si>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</si>
  <si>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</si>
  <si>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</si>
  <si>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</si>
  <si>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</si>
  <si>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</si>
  <si>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</si>
  <si>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</si>
  <si>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</si>
  <si>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</si>
  <si>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</si>
  <si>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</si>
  <si>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</si>
  <si>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</si>
  <si>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</si>
  <si>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</si>
  <si>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</si>
  <si>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</si>
  <si>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</si>
  <si>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</si>
  <si>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</si>
  <si>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</si>
  <si>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</si>
  <si>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</si>
  <si>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</si>
  <si>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</si>
  <si>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</si>
  <si>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</si>
  <si>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</si>
  <si>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</si>
  <si>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</si>
  <si>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</si>
  <si>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</si>
  <si>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</si>
  <si>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</si>
  <si>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</si>
  <si>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</si>
  <si>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</si>
  <si>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</si>
  <si>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</si>
  <si>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</si>
  <si>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</si>
  <si>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</si>
  <si>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</si>
  <si>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</si>
  <si>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</si>
  <si>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</si>
  <si>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</si>
  <si>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</si>
  <si>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</si>
  <si>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</si>
  <si>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</si>
  <si>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</si>
  <si>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</si>
  <si>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</si>
  <si>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</si>
  <si>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</si>
  <si>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</si>
  <si>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</si>
  <si>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</si>
  <si>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</si>
  <si>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</si>
  <si>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</si>
  <si>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</si>
  <si>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</si>
  <si>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</si>
  <si>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</si>
  <si>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</si>
  <si>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</si>
  <si>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</si>
  <si>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</si>
  <si>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</si>
  <si>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</si>
  <si>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</si>
  <si>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</si>
  <si>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</si>
  <si>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</si>
  <si>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</si>
  <si>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</si>
  <si>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</si>
  <si>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</si>
  <si>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</si>
  <si>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</si>
  <si>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</si>
  <si>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</si>
  <si>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</si>
  <si>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</si>
  <si>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</si>
  <si>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</si>
  <si>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</si>
  <si>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</si>
  <si>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</si>
  <si>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</si>
  <si>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</si>
  <si>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</si>
  <si>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</si>
  <si>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</si>
  <si>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</si>
  <si>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</si>
  <si>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</si>
  <si>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</si>
  <si>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</si>
  <si>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</si>
  <si>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</si>
  <si>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</si>
  <si>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</si>
  <si>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</si>
  <si>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</si>
  <si>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</si>
  <si>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</si>
  <si>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</si>
  <si>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</si>
  <si>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</si>
  <si>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</si>
  <si>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</si>
  <si>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</si>
  <si>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</si>
  <si>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</si>
  <si>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</si>
  <si>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</si>
  <si>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</si>
  <si>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</si>
  <si>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</si>
  <si>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</si>
  <si>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</si>
  <si>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</si>
  <si>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</si>
  <si>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</si>
  <si>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</si>
  <si>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</si>
  <si>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</si>
  <si>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</si>
  <si>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</si>
  <si>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</si>
  <si>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</si>
  <si>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</si>
  <si>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</si>
  <si>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</si>
  <si>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</si>
  <si>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</si>
  <si>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</si>
  <si>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</si>
  <si>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</si>
  <si>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</si>
  <si>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</si>
  <si>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</si>
  <si>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</si>
  <si>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</si>
  <si>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</si>
  <si>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</si>
  <si>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</si>
  <si>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</si>
  <si>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</si>
  <si>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</si>
  <si>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</si>
  <si>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</si>
  <si>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</si>
  <si>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</si>
  <si>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</si>
  <si>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</si>
  <si>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</si>
  <si>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</si>
  <si>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</si>
  <si>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</si>
  <si>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</si>
  <si>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</si>
  <si>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</si>
  <si>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</si>
  <si>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</si>
  <si>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</si>
  <si>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</si>
  <si>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</si>
  <si>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</si>
  <si>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</si>
  <si>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</si>
  <si>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</si>
  <si>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</si>
  <si>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</si>
  <si>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</si>
  <si>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</si>
  <si>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</si>
  <si>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</si>
  <si>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</si>
  <si>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</si>
  <si>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</si>
  <si>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</si>
  <si>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</si>
  <si>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</si>
  <si>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</si>
  <si>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</si>
  <si>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</si>
  <si>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</si>
  <si>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</si>
  <si>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</si>
  <si>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</si>
  <si>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</si>
  <si>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</si>
  <si>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</si>
  <si>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</si>
  <si>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</si>
  <si>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</si>
  <si>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</si>
  <si>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</si>
  <si>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</si>
  <si>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</si>
  <si>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</si>
  <si>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</si>
  <si>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</si>
  <si>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</si>
  <si>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</si>
  <si>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</si>
  <si>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</si>
  <si>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</si>
  <si>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</si>
  <si>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</si>
  <si>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</si>
  <si>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</si>
  <si>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</si>
  <si>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</si>
  <si>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</si>
  <si>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</si>
  <si>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</si>
  <si>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</si>
  <si>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</si>
  <si>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</si>
  <si>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</si>
  <si>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</si>
  <si>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</si>
  <si>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</si>
  <si>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</si>
  <si>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</si>
  <si>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</si>
  <si>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</si>
  <si>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</si>
  <si>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</si>
  <si>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</si>
  <si>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</si>
  <si>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</si>
  <si>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</si>
  <si>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</si>
  <si>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</si>
  <si>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</si>
  <si>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</si>
  <si>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</si>
  <si>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</si>
  <si>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</si>
  <si>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</si>
  <si>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</si>
  <si>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</si>
  <si>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</si>
  <si>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</si>
  <si>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</si>
  <si>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</si>
  <si>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</si>
  <si>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</si>
  <si>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</si>
  <si>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</si>
  <si>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</si>
  <si>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</si>
  <si>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</si>
  <si>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</si>
  <si>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</si>
  <si>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</si>
  <si>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</si>
  <si>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</si>
  <si>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</si>
  <si>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</si>
  <si>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</si>
  <si>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</si>
  <si>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</si>
  <si>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</si>
  <si>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</si>
  <si>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</si>
  <si>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</si>
  <si>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</si>
  <si>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</si>
  <si>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</si>
  <si>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</si>
  <si>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</si>
  <si>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</si>
  <si>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</si>
  <si>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</si>
  <si>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</si>
  <si>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</si>
  <si>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</si>
  <si>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</si>
  <si>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</si>
  <si>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</si>
  <si>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</si>
  <si>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</si>
  <si>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</si>
  <si>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</si>
  <si>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</si>
  <si>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</si>
  <si>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</si>
  <si>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</si>
  <si>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</si>
  <si>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</si>
  <si>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</si>
  <si>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</si>
  <si>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</si>
  <si>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</si>
  <si>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</si>
  <si>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</si>
  <si>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</si>
  <si>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</si>
  <si>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</si>
  <si>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</si>
  <si>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</si>
  <si>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</si>
  <si>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</si>
  <si>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</si>
  <si>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</si>
  <si>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</si>
  <si>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</si>
  <si>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</si>
  <si>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</si>
  <si>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</si>
  <si>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</si>
  <si>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</si>
  <si>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</si>
  <si>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</si>
  <si>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</si>
  <si>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</si>
  <si>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</si>
  <si>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</si>
  <si>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</si>
  <si>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</si>
  <si>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</si>
  <si>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</si>
  <si>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</si>
  <si>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</si>
  <si>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</si>
  <si>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</si>
  <si>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</si>
  <si>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</si>
  <si>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</si>
  <si>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</si>
  <si>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</si>
  <si>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</si>
  <si>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</si>
  <si>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</si>
  <si>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</si>
  <si>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</si>
  <si>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</si>
  <si>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</si>
  <si>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</si>
  <si>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</si>
  <si>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</si>
  <si>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</si>
  <si>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</si>
  <si>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</si>
  <si>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</si>
  <si>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</si>
  <si>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</si>
  <si>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</si>
  <si>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</si>
  <si>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</si>
  <si>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</si>
  <si>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</si>
  <si>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</si>
  <si>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</si>
  <si>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</si>
  <si>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</si>
  <si>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</si>
  <si>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</si>
  <si>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</si>
  <si>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</si>
  <si>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</si>
  <si>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</si>
  <si>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</si>
  <si>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</si>
  <si>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</si>
  <si>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</si>
  <si>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</si>
  <si>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</si>
  <si>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</si>
  <si>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</si>
  <si>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</si>
  <si>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</si>
  <si>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</si>
  <si>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</si>
  <si>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</si>
  <si>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</si>
  <si>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</si>
  <si>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</si>
  <si>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</si>
  <si>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</si>
  <si>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</si>
  <si>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</si>
  <si>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</si>
  <si>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</si>
  <si>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</si>
  <si>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</si>
  <si>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</si>
  <si>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</si>
  <si>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</si>
  <si>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</si>
  <si>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</si>
  <si>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</si>
  <si>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</si>
  <si>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</si>
  <si>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</si>
  <si>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</si>
  <si>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</si>
  <si>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</si>
  <si>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</si>
  <si>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</si>
  <si>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</si>
  <si>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</si>
  <si>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</si>
  <si>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</si>
  <si>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</si>
  <si>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</si>
  <si>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</si>
  <si>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</si>
  <si>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</si>
  <si>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</si>
  <si>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</si>
  <si>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</si>
  <si>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</si>
  <si>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</si>
  <si>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</si>
  <si>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</si>
  <si>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</si>
  <si>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</si>
  <si>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</si>
  <si>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</si>
  <si>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</si>
  <si>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</si>
  <si>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</si>
  <si>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</si>
  <si>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</si>
  <si>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</si>
  <si>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</si>
  <si>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</si>
  <si>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</si>
  <si>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</si>
  <si>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</si>
  <si>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</si>
  <si>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</si>
  <si>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</si>
  <si>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</si>
  <si>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</si>
  <si>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</si>
  <si>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</si>
  <si>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</si>
  <si>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</si>
  <si>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</si>
  <si>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</si>
  <si>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</si>
  <si>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</si>
  <si>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</si>
  <si>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</si>
  <si>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</si>
  <si>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</si>
  <si>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</si>
  <si>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</si>
  <si>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</si>
  <si>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</si>
  <si>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</si>
  <si>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</si>
  <si>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</si>
  <si>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</si>
  <si>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</si>
  <si>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</si>
  <si>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</si>
  <si>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</si>
  <si>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</si>
  <si>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</si>
  <si>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</si>
  <si>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</si>
  <si>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</si>
  <si>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</si>
  <si>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</si>
  <si>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</si>
  <si>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</si>
  <si>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</si>
  <si>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</si>
  <si>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</si>
  <si>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</si>
  <si>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</si>
  <si>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</si>
  <si>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</si>
  <si>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</si>
  <si>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</si>
  <si>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</si>
  <si>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</si>
  <si>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</si>
  <si>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</si>
  <si>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</si>
  <si>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</si>
  <si>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</si>
  <si>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</si>
  <si>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</si>
  <si>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</si>
  <si>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</si>
  <si>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</si>
  <si>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</si>
  <si>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</si>
  <si>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</si>
  <si>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</si>
  <si>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</si>
  <si>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</si>
  <si>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</si>
  <si>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</si>
  <si>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</si>
  <si>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</si>
  <si>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</si>
  <si>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</si>
  <si>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</si>
  <si>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</si>
  <si>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</si>
  <si>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</si>
  <si>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</si>
  <si>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</si>
  <si>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</si>
  <si>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</si>
  <si>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</si>
  <si>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</si>
  <si>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</si>
  <si>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</si>
  <si>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</si>
  <si>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</si>
  <si>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</si>
  <si>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</si>
  <si>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</si>
  <si>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</si>
  <si>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</si>
  <si>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</si>
  <si>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</si>
  <si>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</si>
  <si>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</si>
  <si>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</si>
  <si>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</si>
  <si>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</si>
  <si>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</si>
  <si>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</si>
  <si>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</si>
  <si>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</si>
  <si>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</si>
  <si>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</si>
  <si>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</si>
  <si>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</si>
  <si>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</si>
  <si>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</si>
  <si>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</si>
  <si>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</si>
  <si>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</si>
  <si>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</si>
  <si>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</si>
  <si>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</si>
  <si>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</si>
  <si>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</si>
  <si>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</si>
  <si>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</si>
  <si>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</si>
  <si>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</si>
  <si>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</si>
  <si>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</si>
  <si>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</si>
  <si>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</si>
  <si>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</si>
  <si>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</si>
  <si>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</si>
  <si>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</si>
  <si>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</si>
  <si>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</si>
  <si>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</si>
  <si>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</si>
  <si>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</si>
  <si>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</si>
  <si>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</si>
  <si>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</si>
  <si>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</si>
  <si>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</si>
  <si>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</si>
  <si>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</si>
  <si>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</si>
  <si>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</si>
  <si>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</si>
  <si>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</si>
  <si>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</si>
  <si>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</si>
  <si>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</si>
  <si>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</si>
  <si>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</si>
  <si>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</si>
  <si>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</si>
  <si>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</si>
  <si>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</si>
  <si>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</si>
  <si>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</si>
  <si>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</si>
  <si>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</si>
  <si>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</si>
  <si>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</si>
  <si>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</si>
  <si>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</si>
  <si>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</si>
  <si>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</si>
  <si>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</si>
  <si>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</si>
  <si>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</si>
  <si>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</si>
  <si>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</si>
  <si>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</si>
  <si>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</si>
  <si>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</si>
  <si>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</si>
  <si>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</si>
  <si>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</si>
  <si>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</si>
  <si>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</si>
  <si>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</si>
  <si>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</si>
  <si>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</si>
  <si>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</si>
  <si>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</si>
  <si>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</si>
  <si>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</si>
  <si>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</si>
  <si>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</si>
  <si>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</si>
  <si>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</si>
  <si>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</si>
  <si>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</si>
  <si>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</si>
  <si>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</si>
  <si>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</si>
  <si>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</si>
  <si>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</si>
  <si>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</si>
  <si>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</si>
  <si>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</si>
  <si>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</si>
  <si>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</si>
  <si>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</si>
  <si>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</si>
  <si>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</si>
  <si>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</si>
  <si>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</si>
  <si>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</si>
  <si>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</si>
  <si>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</si>
  <si>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</si>
  <si>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</si>
  <si>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</si>
  <si>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</si>
  <si>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</si>
  <si>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</si>
  <si>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</si>
  <si>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</si>
  <si>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</si>
  <si>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</si>
  <si>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</si>
  <si>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</si>
  <si>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</si>
  <si>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</si>
  <si>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</si>
  <si>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</si>
  <si>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</si>
  <si>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</si>
  <si>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</si>
  <si>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</si>
  <si>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</si>
  <si>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</si>
  <si>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</si>
  <si>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</si>
  <si>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</si>
  <si>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</si>
  <si>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</si>
  <si>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</si>
  <si>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</si>
  <si>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</si>
  <si>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</si>
  <si>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</si>
  <si>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</si>
  <si>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</si>
  <si>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</si>
  <si>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</si>
  <si>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</si>
  <si>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</si>
  <si>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</si>
  <si>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</si>
  <si>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</si>
  <si>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</si>
  <si>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</si>
  <si>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</si>
  <si>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</si>
  <si>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</si>
  <si>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</si>
  <si>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</si>
  <si>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</si>
  <si>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</si>
  <si>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</si>
  <si>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</si>
  <si>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</si>
  <si>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</si>
  <si>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</si>
  <si>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</si>
  <si>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</si>
  <si>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</si>
  <si>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</si>
  <si>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</si>
  <si>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</si>
  <si>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</si>
  <si>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</si>
  <si>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</si>
  <si>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</si>
  <si>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</si>
  <si>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</si>
  <si>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</si>
  <si>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</si>
  <si>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</si>
  <si>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</si>
  <si>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</si>
  <si>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</si>
  <si>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</si>
  <si>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</si>
  <si>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</si>
  <si>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</si>
  <si>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</si>
  <si>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</si>
  <si>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</si>
  <si>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</si>
  <si>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</si>
  <si>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</si>
  <si>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</si>
  <si>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</si>
  <si>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</si>
  <si>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</si>
  <si>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</si>
  <si>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</si>
  <si>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</si>
  <si>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</si>
  <si>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</si>
  <si>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</si>
  <si>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</si>
  <si>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</si>
  <si>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</si>
  <si>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</si>
  <si>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</si>
  <si>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</si>
  <si>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</si>
  <si>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</si>
  <si>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</si>
  <si>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</si>
  <si>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</si>
  <si>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</si>
  <si>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</si>
  <si>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</si>
  <si>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</si>
  <si>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</si>
  <si>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</si>
  <si>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</si>
  <si>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</si>
  <si>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</si>
  <si>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</si>
  <si>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</si>
  <si>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</si>
  <si>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</si>
  <si>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</si>
  <si>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</si>
  <si>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</si>
  <si>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</si>
  <si>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</si>
  <si>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</si>
  <si>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</si>
  <si>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</si>
  <si>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</si>
  <si>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</si>
  <si>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</si>
  <si>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</si>
  <si>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</si>
  <si>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</si>
  <si>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</si>
  <si>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</si>
  <si>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</si>
  <si>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</si>
  <si>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</si>
  <si>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</si>
  <si>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</si>
  <si>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</si>
  <si>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</si>
  <si>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</si>
  <si>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</si>
  <si>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</si>
  <si>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</si>
  <si>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</si>
  <si>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</si>
  <si>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</si>
  <si>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</si>
  <si>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</si>
  <si>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</si>
  <si>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</si>
  <si>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</si>
  <si>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</si>
  <si>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</si>
  <si>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</si>
  <si>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</si>
  <si>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</si>
  <si>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</si>
  <si>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</si>
  <si>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</si>
  <si>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</si>
  <si>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</si>
  <si>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</si>
  <si>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</si>
  <si>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</si>
  <si>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</si>
  <si>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</si>
  <si>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</si>
  <si>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</si>
  <si>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</si>
  <si>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</si>
  <si>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</si>
  <si>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</si>
  <si>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</si>
  <si>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</si>
  <si>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</si>
  <si>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</si>
  <si>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</si>
  <si>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</si>
  <si>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</si>
  <si>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</si>
  <si>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</si>
  <si>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</si>
  <si>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</si>
  <si>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</si>
  <si>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</si>
  <si>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</si>
  <si>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</si>
  <si>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</si>
  <si>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</si>
  <si>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</si>
  <si>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</si>
  <si>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</si>
  <si>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</si>
  <si>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</si>
  <si>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</si>
  <si>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</si>
  <si>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</si>
  <si>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</si>
  <si>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</si>
  <si>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</si>
  <si>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</si>
  <si>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</si>
  <si>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</si>
  <si>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</si>
  <si>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</si>
  <si>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</si>
  <si>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</si>
  <si>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</si>
  <si>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</si>
  <si>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</si>
  <si>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</si>
  <si>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</si>
  <si>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</si>
  <si>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</si>
  <si>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</si>
  <si>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</si>
  <si>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</si>
  <si>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</si>
  <si>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</si>
  <si>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</si>
  <si>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</si>
  <si>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</si>
  <si>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</si>
  <si>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</si>
  <si>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</si>
  <si>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</si>
  <si>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</si>
  <si>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</si>
  <si>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</si>
  <si>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</si>
  <si>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</si>
  <si>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</si>
  <si>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</si>
  <si>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</si>
  <si>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</si>
  <si>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</si>
  <si>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</si>
  <si>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</si>
  <si>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</si>
  <si>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</si>
  <si>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</si>
  <si>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</si>
  <si>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</si>
  <si>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</si>
  <si>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</si>
  <si>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</si>
  <si>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</si>
  <si>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</si>
  <si>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</si>
  <si>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</si>
  <si>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</si>
  <si>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</si>
  <si>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</si>
  <si>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</si>
  <si>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</si>
  <si>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</si>
  <si>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</si>
  <si>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</si>
  <si>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</si>
  <si>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</si>
  <si>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</si>
  <si>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</si>
  <si>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</si>
  <si>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</si>
  <si>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</si>
  <si>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</si>
  <si>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</si>
  <si>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</si>
  <si>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</si>
  <si>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</si>
  <si>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</si>
  <si>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</si>
  <si>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</si>
  <si>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</si>
  <si>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</si>
  <si>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</si>
  <si>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</si>
  <si>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</si>
  <si>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</si>
  <si>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</si>
  <si>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</si>
  <si>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</si>
  <si>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</si>
  <si>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</si>
  <si>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</si>
  <si>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</si>
  <si>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</si>
  <si>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</si>
  <si>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</si>
  <si>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</si>
  <si>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</si>
  <si>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</si>
  <si>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</si>
  <si>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</si>
  <si>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</si>
  <si>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</si>
  <si>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</si>
  <si>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</si>
  <si>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</si>
  <si>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</si>
  <si>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</si>
  <si>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</si>
  <si>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</si>
  <si>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</si>
  <si>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</si>
  <si>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</si>
  <si>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</si>
  <si>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</si>
  <si>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</si>
  <si>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</si>
  <si>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</si>
  <si>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</si>
  <si>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</si>
  <si>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</si>
  <si>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</si>
  <si>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</si>
  <si>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</si>
  <si>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</si>
  <si>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</si>
  <si>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</si>
  <si>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</si>
  <si>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</si>
  <si>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</si>
  <si>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</si>
  <si>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</si>
  <si>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</si>
  <si>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</si>
  <si>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</si>
  <si>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</si>
  <si>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</si>
  <si>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</si>
  <si>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</si>
  <si>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</si>
  <si>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</si>
  <si>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</si>
  <si>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</si>
  <si>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</si>
  <si>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</si>
  <si>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</si>
  <si>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</si>
  <si>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</si>
  <si>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</si>
  <si>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</si>
  <si>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</si>
  <si>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</si>
  <si>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</si>
  <si>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</si>
  <si>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</si>
  <si>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</si>
  <si>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</si>
  <si>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</si>
  <si>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</si>
  <si>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</si>
  <si>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</si>
  <si>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</si>
  <si>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</si>
  <si>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</si>
  <si>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</si>
  <si>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</si>
  <si>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</si>
  <si>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</si>
  <si>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</si>
  <si>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</si>
  <si>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</si>
  <si>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</si>
  <si>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</si>
  <si>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</si>
  <si>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</si>
  <si>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</si>
  <si>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</si>
  <si>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</si>
  <si>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</si>
  <si>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</si>
  <si>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</si>
  <si>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</si>
  <si>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</si>
  <si>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</si>
  <si>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</si>
  <si>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</si>
  <si>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</si>
  <si>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</si>
  <si>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</si>
  <si>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</si>
  <si>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</si>
  <si>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</si>
  <si>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</si>
  <si>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</si>
  <si>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</si>
  <si>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</si>
  <si>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</si>
  <si>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</si>
  <si>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</si>
  <si>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</si>
  <si>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</si>
  <si>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</si>
  <si>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</si>
  <si>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</si>
  <si>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</si>
  <si>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</si>
  <si>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</si>
  <si>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</si>
  <si>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</si>
  <si>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</si>
  <si>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</si>
  <si>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</si>
  <si>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</si>
  <si>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</si>
  <si>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</si>
  <si>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</si>
  <si>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</si>
  <si>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</si>
  <si>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</si>
  <si>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</si>
  <si>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</si>
  <si>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</si>
  <si>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</si>
  <si>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</si>
  <si>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</si>
  <si>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</si>
  <si>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</si>
  <si>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</si>
  <si>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</si>
  <si>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</si>
  <si>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</si>
  <si>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</si>
  <si>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</si>
  <si>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</si>
  <si>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</si>
  <si>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</si>
  <si>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</si>
  <si>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</si>
  <si>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</si>
  <si>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</si>
  <si>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</si>
  <si>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</si>
  <si>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</si>
  <si>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</si>
  <si>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</si>
  <si>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</si>
  <si>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</si>
  <si>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</si>
  <si>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</si>
  <si>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</si>
  <si>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</si>
  <si>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</si>
  <si>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</si>
  <si>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</si>
  <si>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</si>
  <si>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</si>
  <si>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</si>
  <si>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</si>
  <si>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</si>
  <si>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</si>
  <si>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</si>
  <si>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</si>
  <si>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</si>
  <si>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</si>
  <si>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</si>
  <si>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</si>
  <si>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</si>
  <si>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</si>
  <si>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</si>
  <si>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</si>
  <si>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</si>
  <si>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</si>
  <si>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</si>
  <si>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</si>
  <si>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</si>
  <si>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</si>
  <si>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</si>
  <si>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</si>
  <si>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</si>
  <si>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</si>
  <si>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</si>
  <si>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</si>
  <si>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</si>
  <si>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</si>
  <si>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</si>
  <si>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</si>
  <si>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</si>
  <si>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</si>
  <si>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</si>
  <si>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</si>
  <si>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</si>
  <si>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</si>
  <si>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</si>
  <si>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</si>
  <si>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</si>
  <si>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</si>
  <si>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</si>
  <si>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</si>
  <si>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</si>
  <si>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</si>
  <si>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</si>
  <si>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</si>
  <si>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</si>
  <si>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</si>
  <si>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</si>
  <si>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</si>
  <si>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</si>
  <si>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</si>
  <si>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</si>
  <si>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</si>
  <si>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</si>
  <si>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</si>
  <si>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</si>
  <si>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</si>
  <si>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</si>
  <si>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</si>
  <si>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</si>
  <si>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</si>
  <si>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</si>
  <si>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</si>
  <si>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</si>
  <si>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</si>
  <si>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</si>
  <si>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</si>
  <si>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</si>
  <si>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</si>
  <si>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</si>
  <si>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</si>
  <si>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</si>
  <si>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</si>
  <si>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</si>
  <si>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</si>
  <si>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</si>
  <si>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</si>
  <si>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</si>
  <si>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</si>
  <si>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</si>
  <si>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</si>
  <si>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</si>
  <si>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</si>
  <si>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</si>
  <si>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</si>
  <si>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</si>
  <si>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</si>
  <si>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</si>
  <si>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</si>
  <si>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</si>
  <si>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</si>
  <si>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</si>
  <si>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</si>
  <si>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</si>
  <si>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</si>
  <si>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</si>
  <si>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</si>
  <si>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</si>
  <si>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</si>
  <si>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</si>
  <si>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</si>
  <si>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</si>
  <si>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</si>
  <si>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</si>
  <si>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</si>
  <si>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</si>
  <si>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</si>
  <si>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</si>
  <si>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</si>
  <si>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</si>
  <si>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</si>
  <si>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</si>
  <si>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</si>
  <si>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</si>
  <si>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</si>
  <si>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</si>
  <si>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</si>
  <si>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</si>
  <si>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</si>
  <si>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</si>
  <si>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</si>
  <si>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</si>
  <si>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</si>
  <si>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</si>
  <si>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</si>
  <si>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</si>
  <si>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</si>
  <si>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</si>
  <si>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</si>
  <si>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</si>
  <si>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</si>
  <si>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</si>
  <si>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</si>
  <si>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</si>
  <si>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</si>
  <si>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</si>
  <si>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</si>
  <si>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</si>
  <si>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</si>
  <si>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</si>
  <si>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</si>
  <si>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</si>
  <si>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</si>
  <si>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</si>
  <si>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</si>
  <si>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</si>
  <si>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</si>
  <si>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</si>
  <si>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</si>
  <si>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</si>
  <si>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</si>
  <si>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</si>
  <si>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</si>
  <si>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</si>
  <si>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</si>
  <si>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</si>
  <si>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</si>
  <si>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</si>
  <si>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</si>
  <si>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</si>
  <si>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</si>
  <si>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</si>
  <si>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</si>
  <si>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</si>
  <si>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</si>
  <si>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</si>
  <si>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</si>
  <si>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</si>
  <si>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</si>
  <si>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</si>
  <si>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</si>
  <si>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</si>
  <si>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</si>
  <si>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</si>
  <si>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</si>
  <si>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</si>
  <si>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</si>
  <si>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</si>
  <si>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</si>
  <si>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</si>
  <si>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</si>
  <si>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</si>
  <si>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</si>
  <si>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</si>
  <si>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</si>
  <si>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</si>
  <si>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</si>
  <si>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</si>
  <si>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</si>
  <si>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</si>
  <si>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</si>
  <si>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</si>
  <si>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</si>
  <si>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</si>
  <si>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</si>
  <si>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</si>
  <si>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</si>
  <si>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</si>
  <si>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</si>
  <si>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</si>
  <si>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</si>
  <si>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</si>
  <si>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</si>
  <si>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</si>
  <si>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</si>
  <si>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</si>
  <si>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</si>
  <si>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</si>
  <si>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</si>
  <si>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</si>
  <si>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</si>
  <si>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</si>
  <si>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</si>
  <si>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</si>
  <si>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</si>
  <si>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</si>
  <si>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</si>
  <si>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</si>
  <si>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</si>
  <si>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</si>
  <si>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</si>
  <si>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</si>
  <si>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</si>
  <si>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</si>
  <si>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</si>
  <si>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</si>
  <si>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</si>
  <si>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</si>
  <si>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</si>
  <si>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</si>
  <si>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</si>
  <si>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</si>
  <si>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</si>
  <si>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</si>
  <si>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</si>
  <si>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</si>
  <si>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</si>
  <si>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</si>
  <si>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</si>
  <si>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</si>
  <si>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</si>
  <si>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</si>
  <si>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</si>
  <si>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</si>
  <si>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</si>
  <si>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</si>
  <si>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</si>
  <si>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</si>
  <si>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</si>
  <si>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</si>
  <si>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</si>
  <si>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</si>
  <si>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</si>
  <si>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</si>
  <si>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</si>
  <si>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</si>
  <si>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</si>
  <si>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</si>
  <si>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</si>
  <si>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</si>
  <si>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</si>
  <si>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</si>
  <si>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</si>
  <si>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</si>
  <si>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</si>
  <si>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</si>
  <si>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</si>
  <si>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</si>
  <si>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</si>
  <si>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</si>
  <si>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</si>
  <si>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</si>
  <si>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</si>
  <si>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</si>
  <si>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</si>
  <si>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</si>
  <si>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</si>
  <si>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</si>
  <si>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</si>
  <si>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</si>
  <si>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</si>
  <si>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</si>
  <si>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</si>
  <si>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</si>
  <si>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</si>
  <si>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</si>
  <si>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</si>
  <si>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</si>
  <si>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</si>
  <si>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</si>
  <si>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</si>
  <si>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</si>
  <si>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</si>
  <si>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</si>
  <si>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</si>
  <si>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</si>
  <si>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</si>
  <si>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</si>
  <si>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</si>
  <si>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</si>
  <si>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</si>
  <si>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</si>
  <si>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</si>
  <si>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</si>
  <si>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</si>
  <si>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</si>
  <si>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</si>
  <si>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</si>
  <si>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</si>
  <si>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</si>
  <si>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</si>
  <si>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</si>
  <si>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</si>
  <si>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</si>
  <si>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</si>
  <si>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</si>
  <si>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</si>
  <si>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</si>
  <si>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</si>
  <si>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</si>
  <si>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</si>
  <si>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</si>
  <si>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</si>
  <si>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</si>
  <si>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</si>
  <si>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</si>
  <si>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</si>
  <si>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</si>
  <si>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</si>
  <si>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</si>
  <si>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</si>
  <si>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</si>
  <si>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</si>
  <si>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</si>
  <si>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</si>
  <si>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</si>
  <si>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</si>
  <si>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</si>
  <si>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</si>
  <si>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</si>
  <si>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</si>
  <si>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</si>
  <si>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</si>
  <si>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</si>
  <si>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</si>
  <si>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</si>
  <si>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</si>
  <si>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</si>
  <si>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</si>
  <si>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</si>
  <si>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</si>
  <si>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</si>
  <si>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</si>
  <si>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</si>
  <si>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</si>
  <si>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</si>
  <si>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</si>
  <si>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</si>
  <si>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</si>
  <si>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</si>
  <si>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</si>
  <si>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</si>
  <si>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</si>
  <si>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</si>
  <si>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</si>
  <si>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</si>
  <si>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</si>
  <si>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</si>
  <si>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</si>
  <si>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</si>
  <si>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</si>
  <si>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</si>
  <si>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</si>
  <si>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</si>
  <si>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</si>
  <si>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</si>
  <si>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</si>
  <si>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</si>
  <si>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</si>
  <si>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</si>
  <si>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</si>
  <si>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</si>
  <si>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</si>
  <si>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</si>
  <si>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</si>
  <si>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</si>
  <si>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</si>
  <si>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</si>
  <si>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</si>
  <si>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</si>
  <si>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</si>
  <si>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</si>
  <si>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</si>
  <si>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</si>
  <si>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</si>
  <si>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</si>
  <si>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</si>
  <si>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</si>
  <si>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</si>
  <si>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</si>
  <si>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</si>
  <si>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</si>
  <si>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</si>
  <si>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</si>
  <si>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</si>
  <si>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</si>
  <si>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</si>
  <si>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</si>
  <si>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</si>
  <si>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</si>
  <si>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</si>
  <si>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</si>
  <si>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</si>
  <si>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</si>
  <si>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</si>
  <si>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</si>
  <si>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</si>
  <si>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</si>
  <si>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</si>
  <si>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</si>
  <si>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</si>
  <si>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</si>
  <si>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</si>
  <si>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</si>
  <si>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</si>
  <si>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</si>
  <si>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</si>
  <si>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</si>
  <si>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</si>
  <si>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</si>
  <si>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</si>
  <si>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</si>
  <si>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</si>
  <si>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</si>
  <si>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</si>
  <si>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</si>
  <si>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</si>
  <si>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</si>
  <si>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</si>
  <si>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</si>
  <si>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</si>
  <si>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</si>
  <si>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</si>
  <si>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</si>
  <si>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</si>
  <si>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</si>
  <si>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</si>
  <si>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</si>
  <si>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</si>
  <si>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</si>
  <si>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</si>
  <si>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</si>
  <si>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</si>
  <si>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</si>
  <si>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</si>
  <si>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</si>
  <si>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</si>
  <si>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</si>
  <si>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</si>
  <si>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</si>
  <si>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</si>
  <si>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</si>
  <si>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</si>
  <si>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</si>
  <si>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</si>
  <si>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</si>
  <si>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</si>
  <si>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</si>
  <si>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</si>
  <si>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</si>
  <si>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</si>
  <si>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</si>
  <si>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</si>
  <si>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</si>
  <si>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</si>
  <si>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</si>
  <si>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</si>
  <si>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</si>
  <si>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</si>
  <si>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</si>
  <si>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</si>
  <si>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</si>
  <si>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</si>
  <si>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</si>
  <si>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</si>
  <si>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</si>
  <si>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</si>
  <si>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</si>
  <si>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</si>
  <si>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</si>
  <si>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</si>
  <si>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</si>
  <si>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</si>
  <si>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</si>
  <si>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</si>
  <si>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</si>
  <si>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</si>
  <si>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</si>
  <si>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</si>
  <si>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</si>
  <si>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</si>
  <si>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</si>
  <si>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</si>
  <si>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</si>
  <si>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</si>
  <si>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</si>
  <si>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</si>
  <si>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</si>
  <si>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</si>
  <si>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</si>
  <si>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</si>
  <si>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</si>
  <si>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</si>
  <si>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</si>
  <si>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</si>
  <si>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</si>
  <si>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</si>
  <si>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</si>
  <si>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</si>
  <si>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</si>
  <si>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</si>
  <si>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</si>
  <si>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</si>
  <si>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</si>
  <si>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</si>
  <si>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</si>
  <si>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</si>
  <si>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</si>
  <si>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</si>
  <si>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</si>
  <si>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</si>
  <si>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</si>
  <si>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</si>
  <si>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</si>
  <si>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</si>
  <si>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</si>
  <si>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</si>
  <si>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</si>
  <si>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</si>
  <si>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</si>
  <si>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</si>
  <si>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</si>
  <si>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</si>
  <si>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</si>
  <si>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</si>
  <si>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</si>
  <si>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</si>
  <si>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</si>
  <si>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</si>
  <si>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</si>
  <si>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</si>
  <si>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</si>
  <si>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</si>
  <si>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</si>
  <si>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</si>
  <si>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</si>
  <si>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</si>
  <si>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</si>
  <si>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</si>
  <si>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</si>
  <si>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</si>
  <si>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</si>
  <si>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</si>
  <si>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</si>
  <si>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</si>
  <si>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</si>
  <si>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</si>
  <si>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</si>
  <si>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</si>
  <si>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</si>
  <si>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</si>
  <si>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</si>
  <si>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</si>
  <si>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</si>
  <si>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</si>
  <si>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</si>
  <si>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</si>
  <si>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</si>
  <si>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</si>
  <si>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</si>
  <si>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</si>
  <si>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</si>
  <si>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</si>
  <si>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</si>
  <si>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</si>
  <si>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</si>
  <si>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</si>
  <si>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</si>
  <si>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</si>
  <si>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</si>
  <si>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</si>
  <si>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</si>
  <si>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</si>
  <si>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</si>
  <si>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</si>
  <si>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</si>
  <si>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</si>
  <si>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</si>
  <si>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</si>
  <si>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</si>
  <si>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</si>
  <si>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</si>
  <si>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</si>
  <si>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</si>
  <si>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</si>
  <si>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</si>
  <si>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</si>
  <si>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</si>
  <si>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</si>
  <si>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</si>
  <si>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</si>
  <si>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</si>
  <si>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</si>
  <si>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</si>
  <si>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</si>
  <si>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</si>
  <si>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</si>
  <si>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</si>
  <si>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</si>
  <si>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</si>
  <si>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</si>
  <si>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</si>
  <si>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</si>
  <si>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</si>
  <si>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</si>
  <si>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</si>
  <si>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</si>
  <si>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</si>
  <si>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</si>
  <si>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Michaela Danková, mis.dankova@gmail.com</t>
  </si>
  <si>
    <t>(01) - športová reprezentácia SR a rozvoj športových odvetví (SR a zahraničie, celý rok 2016)</t>
  </si>
  <si>
    <t>Pracovná cesta
Názov: Majstrovstvá Európy v skialpinizme
Termín: 4.-8.2.2016
Miesto: Martgny, Švajčiarsko
Spôsob dopravy: osobným autom
Počet všetkých osôb na pracovnej ceste: 5
z toho:
4 pretekári, 1 coach
- tréneri + rozhodcovia + vedúci výpravy + administratívni pracovníci + lekár + fyzioterapeut + masér + ): 2
- ostatné osoby (napr. sponzori, hostia): 3</t>
  </si>
  <si>
    <t xml:space="preserve">štartovné </t>
  </si>
  <si>
    <t>B01-02-0001</t>
  </si>
  <si>
    <t xml:space="preserve">ubytovanie </t>
  </si>
  <si>
    <t>Alpes &amp; Rhone Hotel</t>
  </si>
  <si>
    <t>B01-02-0002</t>
  </si>
  <si>
    <t>CHE-107914172</t>
  </si>
  <si>
    <t>B01-02-0005</t>
  </si>
  <si>
    <t xml:space="preserve">Služobné motorové vozidlo EČV: LM191CI obdobie: 4.2.-8.2.2016 Najazdené kilometre: </t>
  </si>
  <si>
    <t>B01-02-0010</t>
  </si>
  <si>
    <t>Strava</t>
  </si>
  <si>
    <t>Steak House Martigny</t>
  </si>
  <si>
    <t>CHE-112302912</t>
  </si>
  <si>
    <t>Pracovná cesta
Názov: Svetový pohár mladých v skialpinizme
Termín: 17.2.-21.2.2016
Miesto: Transcavallo, Taliansko
Spôsob dopravy: osobným autom
Počet všetkých osôb na pracovnej ceste: 3
z toho: 2 pretekári, 1 coach
- športovci (+ navádzači): 12
- tréneri + rozhodcovia + vedúci výpravy + administratívni pracovníci + lekár + fyzioterapeut + masér + ): 2
- ostatné osoby (napr. sponzori, hostia): 3</t>
  </si>
  <si>
    <t>(01) - výber a príprava športových talentov (SR a zahraničie, celý rok 2016)</t>
  </si>
  <si>
    <t>Comitato Transcavallo</t>
  </si>
  <si>
    <t>B01-02-0011</t>
  </si>
  <si>
    <t>B01-02-0012</t>
  </si>
  <si>
    <t>B01-02-0014</t>
  </si>
  <si>
    <t>Služobné motorové vozidlo EČV: LM575BE obdobie: 17.2.-21.2.2016 Najazdené kilometre: 2112 km</t>
  </si>
  <si>
    <t>Matúš Danko</t>
  </si>
  <si>
    <t>Šiarnik</t>
  </si>
  <si>
    <t>Matej</t>
  </si>
  <si>
    <t>ŠK Žiarska dolina</t>
  </si>
  <si>
    <t>Jakub</t>
  </si>
  <si>
    <t xml:space="preserve">Jánošík </t>
  </si>
  <si>
    <t>Kristián</t>
  </si>
  <si>
    <t>Marcinek</t>
  </si>
  <si>
    <t>Marco</t>
  </si>
  <si>
    <t>Detvianske Lazy</t>
  </si>
  <si>
    <t>B01-04-0002</t>
  </si>
  <si>
    <t>Diplomy Slovenský pohár</t>
  </si>
  <si>
    <t>Reproservis Lipt.Mikuláš</t>
  </si>
  <si>
    <t>ISMF, Lausanne</t>
  </si>
  <si>
    <t>Licencie pretekárov do medzinárodnej asociácie (mládež)</t>
  </si>
  <si>
    <t>Licencie pretekárov do medzinárodnej asociácie (senior)</t>
  </si>
  <si>
    <t>B01-06-0003</t>
  </si>
  <si>
    <t>72 L16</t>
  </si>
</sst>
</file>

<file path=xl/styles.xml><?xml version="1.0" encoding="utf-8"?>
<styleSheet xmlns="http://schemas.openxmlformats.org/spreadsheetml/2006/main">
  <numFmts count="3">
    <numFmt numFmtId="164" formatCode="d/m/yy;@"/>
    <numFmt numFmtId="165" formatCode="dd/mm/yy;@"/>
    <numFmt numFmtId="166" formatCode="dd/mm/yyyy"/>
  </numFmts>
  <fonts count="53">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0" fillId="0" borderId="0"/>
    <xf numFmtId="0" fontId="3" fillId="0" borderId="0"/>
    <xf numFmtId="0" fontId="41" fillId="0" borderId="0"/>
    <xf numFmtId="0" fontId="4" fillId="0" borderId="0"/>
    <xf numFmtId="0" fontId="40"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75">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2" fillId="28" borderId="0" xfId="0" applyFont="1" applyFill="1" applyAlignment="1" applyProtection="1">
      <alignment horizontal="center"/>
    </xf>
    <xf numFmtId="4" fontId="3" fillId="24" borderId="0" xfId="0" applyNumberFormat="1" applyFont="1" applyFill="1" applyProtection="1"/>
    <xf numFmtId="14" fontId="42" fillId="28" borderId="0" xfId="0" applyNumberFormat="1" applyFont="1" applyFill="1" applyAlignment="1" applyProtection="1">
      <alignment horizontal="center"/>
    </xf>
    <xf numFmtId="14" fontId="43"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165" fontId="22" fillId="33" borderId="10" xfId="0" applyNumberFormat="1" applyFont="1" applyFill="1" applyBorder="1"/>
    <xf numFmtId="165" fontId="1" fillId="0" borderId="0" xfId="0" applyNumberFormat="1" applyFont="1" applyFill="1"/>
    <xf numFmtId="165" fontId="1" fillId="0" borderId="0" xfId="0" applyNumberFormat="1" applyFont="1"/>
    <xf numFmtId="0" fontId="3" fillId="24" borderId="0" xfId="0" applyFont="1" applyFill="1" applyBorder="1" applyAlignment="1" applyProtection="1"/>
    <xf numFmtId="0" fontId="44" fillId="24" borderId="0" xfId="0" applyFont="1" applyFill="1" applyProtection="1"/>
    <xf numFmtId="0" fontId="45" fillId="24" borderId="0" xfId="0" applyFont="1" applyFill="1" applyAlignment="1" applyProtection="1"/>
    <xf numFmtId="3" fontId="46" fillId="24" borderId="0" xfId="0" applyNumberFormat="1" applyFont="1" applyFill="1" applyProtection="1"/>
    <xf numFmtId="3" fontId="47" fillId="24" borderId="0" xfId="0" applyNumberFormat="1" applyFont="1" applyFill="1" applyProtection="1"/>
    <xf numFmtId="3" fontId="46"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4"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48"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165" fontId="25" fillId="29" borderId="0" xfId="0" applyNumberFormat="1" applyFont="1" applyFill="1" applyProtection="1"/>
    <xf numFmtId="165" fontId="0" fillId="29" borderId="0" xfId="0" applyNumberFormat="1" applyFill="1" applyProtection="1"/>
    <xf numFmtId="166" fontId="24" fillId="34" borderId="10" xfId="0" applyNumberFormat="1" applyFont="1" applyFill="1" applyBorder="1" applyAlignment="1" applyProtection="1">
      <alignment horizontal="center" vertical="center"/>
      <protection locked="0"/>
    </xf>
    <xf numFmtId="165" fontId="49" fillId="29" borderId="0" xfId="0" applyNumberFormat="1" applyFont="1" applyFill="1" applyProtection="1"/>
    <xf numFmtId="0" fontId="32" fillId="29" borderId="0" xfId="0" applyFont="1" applyFill="1" applyAlignment="1">
      <alignment horizontal="center" vertical="top" wrapText="1"/>
    </xf>
    <xf numFmtId="0" fontId="50" fillId="29" borderId="0" xfId="0" applyFont="1" applyFill="1" applyAlignment="1">
      <alignment vertical="top"/>
    </xf>
    <xf numFmtId="0" fontId="24" fillId="24" borderId="0" xfId="0" applyFont="1" applyFill="1" applyAlignment="1" applyProtection="1">
      <alignment horizontal="center" wrapText="1"/>
    </xf>
    <xf numFmtId="0" fontId="51" fillId="29" borderId="0" xfId="0" applyFont="1" applyFill="1" applyAlignment="1">
      <alignment vertical="top"/>
    </xf>
    <xf numFmtId="0" fontId="3" fillId="29" borderId="0" xfId="0" applyFont="1" applyFill="1" applyAlignment="1">
      <alignment vertical="top"/>
    </xf>
    <xf numFmtId="0" fontId="52" fillId="29" borderId="10" xfId="0" applyFont="1" applyFill="1" applyBorder="1" applyAlignment="1">
      <alignment horizontal="justify" vertical="top" wrapText="1"/>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45" fillId="35" borderId="18" xfId="0" applyFont="1" applyFill="1" applyBorder="1" applyAlignment="1" applyProtection="1">
      <alignment horizontal="center" vertical="center" wrapText="1"/>
    </xf>
    <xf numFmtId="0" fontId="45" fillId="35" borderId="19" xfId="0" applyFont="1" applyFill="1" applyBorder="1" applyAlignment="1" applyProtection="1">
      <alignment horizontal="center" vertical="center" wrapText="1"/>
    </xf>
    <xf numFmtId="0" fontId="45"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24">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3"/>
  <sheetViews>
    <sheetView workbookViewId="0"/>
  </sheetViews>
  <sheetFormatPr defaultRowHeight="12.75"/>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c r="A1" s="144" t="s">
        <v>2593</v>
      </c>
      <c r="C1" s="154" t="s">
        <v>664</v>
      </c>
      <c r="D1" s="154"/>
    </row>
    <row r="2" spans="1:4" ht="13.5" thickBot="1">
      <c r="C2" s="66"/>
    </row>
    <row r="3" spans="1:4" ht="25.5">
      <c r="A3" s="60" t="s">
        <v>2594</v>
      </c>
      <c r="C3" s="150" t="s">
        <v>663</v>
      </c>
      <c r="D3" s="151"/>
    </row>
    <row r="4" spans="1:4">
      <c r="C4" s="67" t="s">
        <v>421</v>
      </c>
      <c r="D4" s="69" t="s">
        <v>492</v>
      </c>
    </row>
    <row r="5" spans="1:4" ht="76.5">
      <c r="A5" s="60" t="s">
        <v>2680</v>
      </c>
      <c r="C5" s="68">
        <v>0.65</v>
      </c>
      <c r="D5" s="70">
        <v>0.35</v>
      </c>
    </row>
    <row r="6" spans="1:4" ht="13.5" thickBot="1">
      <c r="A6" s="61"/>
      <c r="C6" s="152">
        <v>1</v>
      </c>
      <c r="D6" s="153"/>
    </row>
    <row r="7" spans="1:4" ht="38.25">
      <c r="A7" s="60" t="s">
        <v>2681</v>
      </c>
    </row>
    <row r="9" spans="1:4" ht="267.75">
      <c r="A9" s="149" t="s">
        <v>2712</v>
      </c>
      <c r="C9" s="145"/>
    </row>
    <row r="11" spans="1:4">
      <c r="A11" s="58" t="s">
        <v>670</v>
      </c>
    </row>
    <row r="13" spans="1:4" ht="38.25">
      <c r="A13" s="60" t="s">
        <v>2686</v>
      </c>
    </row>
    <row r="15" spans="1:4">
      <c r="A15" s="60" t="s">
        <v>2682</v>
      </c>
    </row>
    <row r="17" spans="1:3">
      <c r="A17" s="60" t="s">
        <v>672</v>
      </c>
    </row>
    <row r="19" spans="1:3" ht="51">
      <c r="A19" s="60" t="s">
        <v>2687</v>
      </c>
    </row>
    <row r="21" spans="1:3" ht="63.75">
      <c r="A21" s="60" t="s">
        <v>2690</v>
      </c>
    </row>
    <row r="23" spans="1:3" ht="25.5">
      <c r="A23" s="60" t="s">
        <v>673</v>
      </c>
    </row>
    <row r="25" spans="1:3" ht="76.5">
      <c r="A25" s="89" t="s">
        <v>2688</v>
      </c>
    </row>
    <row r="27" spans="1:3" ht="25.5">
      <c r="A27" s="60" t="s">
        <v>2689</v>
      </c>
    </row>
    <row r="29" spans="1:3" ht="55.5" customHeight="1">
      <c r="A29" s="60" t="s">
        <v>2698</v>
      </c>
    </row>
    <row r="31" spans="1:3">
      <c r="A31" s="60" t="s">
        <v>2595</v>
      </c>
      <c r="C31" s="145"/>
    </row>
    <row r="33" spans="1:3" ht="54" customHeight="1">
      <c r="A33" s="60" t="s">
        <v>2691</v>
      </c>
    </row>
    <row r="35" spans="1:3" ht="38.25">
      <c r="A35" s="60" t="s">
        <v>2692</v>
      </c>
    </row>
    <row r="36" spans="1:3">
      <c r="A36" s="61"/>
    </row>
    <row r="37" spans="1:3" ht="52.5" customHeight="1">
      <c r="A37" s="60" t="s">
        <v>2693</v>
      </c>
    </row>
    <row r="38" spans="1:3" ht="12" customHeight="1">
      <c r="A38" s="61"/>
    </row>
    <row r="39" spans="1:3" ht="60" customHeight="1">
      <c r="A39" s="60" t="s">
        <v>2705</v>
      </c>
      <c r="C39" s="145"/>
    </row>
    <row r="40" spans="1:3" ht="38.25">
      <c r="A40" s="60" t="s">
        <v>2706</v>
      </c>
    </row>
    <row r="42" spans="1:3">
      <c r="A42" s="60" t="s">
        <v>2707</v>
      </c>
    </row>
    <row r="44" spans="1:3">
      <c r="A44" s="60" t="s">
        <v>2708</v>
      </c>
    </row>
    <row r="46" spans="1:3" ht="51">
      <c r="A46" s="60" t="s">
        <v>2709</v>
      </c>
    </row>
    <row r="47" spans="1:3" ht="18.75" customHeight="1"/>
    <row r="48" spans="1:3">
      <c r="A48" s="60" t="s">
        <v>2710</v>
      </c>
    </row>
    <row r="49" spans="1:1" ht="38.25">
      <c r="A49" s="60" t="s">
        <v>674</v>
      </c>
    </row>
    <row r="50" spans="1:1" ht="25.5">
      <c r="A50" s="60" t="s">
        <v>483</v>
      </c>
    </row>
    <row r="52" spans="1:1" ht="89.25">
      <c r="A52" s="89" t="s">
        <v>2713</v>
      </c>
    </row>
    <row r="54" spans="1:1">
      <c r="A54" s="58" t="s">
        <v>662</v>
      </c>
    </row>
    <row r="56" spans="1:1" ht="38.25">
      <c r="A56" s="89" t="s">
        <v>660</v>
      </c>
    </row>
    <row r="58" spans="1:1" ht="76.5">
      <c r="A58" s="89" t="s">
        <v>661</v>
      </c>
    </row>
    <row r="60" spans="1:1" ht="76.5">
      <c r="A60" s="89" t="s">
        <v>2694</v>
      </c>
    </row>
    <row r="61" spans="1:1">
      <c r="A61" s="89"/>
    </row>
    <row r="62" spans="1:1" ht="25.5">
      <c r="A62" s="89" t="s">
        <v>665</v>
      </c>
    </row>
    <row r="64" spans="1:1" ht="25.5">
      <c r="A64" s="89" t="s">
        <v>1166</v>
      </c>
    </row>
    <row r="66" spans="1:1" ht="30" customHeight="1">
      <c r="A66" s="89" t="s">
        <v>2695</v>
      </c>
    </row>
    <row r="67" spans="1:1">
      <c r="A67" s="90"/>
    </row>
    <row r="68" spans="1:1" ht="25.5">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38.25">
      <c r="A80" s="89" t="s">
        <v>506</v>
      </c>
    </row>
    <row r="81" spans="1:3">
      <c r="A81" s="91" t="s">
        <v>493</v>
      </c>
    </row>
    <row r="82" spans="1:3">
      <c r="A82" s="89" t="s">
        <v>494</v>
      </c>
    </row>
    <row r="83" spans="1:3">
      <c r="A83" s="89"/>
    </row>
    <row r="84" spans="1:3">
      <c r="A84" s="91" t="s">
        <v>675</v>
      </c>
    </row>
    <row r="85" spans="1:3" ht="38.25">
      <c r="A85" s="89" t="s">
        <v>505</v>
      </c>
    </row>
    <row r="86" spans="1:3">
      <c r="A86" s="91" t="s">
        <v>493</v>
      </c>
    </row>
    <row r="87" spans="1:3" ht="38.25">
      <c r="A87" s="89" t="s">
        <v>671</v>
      </c>
    </row>
    <row r="88" spans="1:3">
      <c r="A88" s="91" t="s">
        <v>658</v>
      </c>
    </row>
    <row r="89" spans="1:3" ht="25.5">
      <c r="A89" s="89" t="s">
        <v>2683</v>
      </c>
    </row>
    <row r="90" spans="1:3">
      <c r="A90" s="89" t="s">
        <v>2699</v>
      </c>
      <c r="C90" s="147"/>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5.5">
      <c r="A100" s="89" t="s">
        <v>1167</v>
      </c>
    </row>
    <row r="101" spans="1:4" ht="51">
      <c r="A101" s="89" t="s">
        <v>677</v>
      </c>
    </row>
    <row r="102" spans="1:4" ht="25.5">
      <c r="A102" s="89" t="s">
        <v>1168</v>
      </c>
    </row>
    <row r="103" spans="1:4" ht="25.5">
      <c r="A103" s="89" t="s">
        <v>500</v>
      </c>
    </row>
    <row r="104" spans="1:4" ht="25.5">
      <c r="A104" s="89" t="s">
        <v>682</v>
      </c>
    </row>
    <row r="105" spans="1:4" ht="76.5">
      <c r="A105" s="89" t="s">
        <v>2701</v>
      </c>
      <c r="C105" s="145"/>
    </row>
    <row r="106" spans="1:4" ht="25.5">
      <c r="A106" s="89" t="s">
        <v>1161</v>
      </c>
    </row>
    <row r="107" spans="1:4">
      <c r="A107" s="91" t="s">
        <v>493</v>
      </c>
    </row>
    <row r="108" spans="1:4" ht="12" customHeight="1">
      <c r="A108" s="89" t="s">
        <v>501</v>
      </c>
    </row>
    <row r="109" spans="1:4" ht="12" customHeight="1">
      <c r="A109" s="89"/>
      <c r="D109" s="148" t="s">
        <v>806</v>
      </c>
    </row>
    <row r="110" spans="1:4" ht="25.5">
      <c r="A110" s="91" t="s">
        <v>2684</v>
      </c>
    </row>
    <row r="111" spans="1:4">
      <c r="A111" s="89"/>
    </row>
    <row r="112" spans="1:4" ht="99" customHeight="1">
      <c r="A112" s="89" t="s">
        <v>2702</v>
      </c>
    </row>
    <row r="113" spans="1:1" ht="45.75" customHeight="1">
      <c r="A113" s="89" t="s">
        <v>2703</v>
      </c>
    </row>
    <row r="114" spans="1:1" ht="57" customHeight="1">
      <c r="A114" s="89" t="s">
        <v>2597</v>
      </c>
    </row>
    <row r="115" spans="1:1" ht="153">
      <c r="A115" s="89" t="s">
        <v>2704</v>
      </c>
    </row>
    <row r="117" spans="1:1">
      <c r="A117" s="91" t="s">
        <v>659</v>
      </c>
    </row>
    <row r="118" spans="1:1">
      <c r="A118" s="89" t="s">
        <v>502</v>
      </c>
    </row>
    <row r="119" spans="1:1" ht="25.5">
      <c r="A119" s="89" t="s">
        <v>668</v>
      </c>
    </row>
    <row r="120" spans="1:1" ht="25.5">
      <c r="A120" s="89" t="s">
        <v>667</v>
      </c>
    </row>
    <row r="121" spans="1:1">
      <c r="A121" s="89" t="s">
        <v>666</v>
      </c>
    </row>
    <row r="122" spans="1:1" ht="25.5">
      <c r="A122" s="89" t="s">
        <v>503</v>
      </c>
    </row>
    <row r="123" spans="1:1" ht="25.5">
      <c r="A123" s="89" t="s">
        <v>669</v>
      </c>
    </row>
    <row r="124" spans="1:1" ht="38.25">
      <c r="A124" s="89" t="s">
        <v>678</v>
      </c>
    </row>
    <row r="125" spans="1:1">
      <c r="A125" s="91" t="s">
        <v>493</v>
      </c>
    </row>
    <row r="126" spans="1:1" ht="38.25">
      <c r="A126" s="89" t="s">
        <v>504</v>
      </c>
    </row>
    <row r="127" spans="1:1">
      <c r="A127" s="89"/>
    </row>
    <row r="128" spans="1:1">
      <c r="A128" s="91" t="s">
        <v>1169</v>
      </c>
    </row>
    <row r="129" spans="1:1" ht="63.75">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workbookViewId="0">
      <selection activeCell="C12" sqref="C12"/>
    </sheetView>
  </sheetViews>
  <sheetFormatPr defaultRowHeight="12.75"/>
  <cols>
    <col min="1" max="1" width="14.42578125" style="129" customWidth="1"/>
    <col min="2" max="2" width="43.5703125" style="129" customWidth="1"/>
    <col min="3" max="3" width="17.140625" style="129" customWidth="1"/>
    <col min="4" max="4" width="11.28515625" style="129" bestFit="1" customWidth="1"/>
    <col min="5" max="5" width="16.140625" style="129" customWidth="1"/>
    <col min="6" max="10" width="9.140625" style="129"/>
    <col min="11" max="11" width="10.140625" style="141" bestFit="1" customWidth="1"/>
    <col min="12" max="16384" width="9.140625" style="129"/>
  </cols>
  <sheetData>
    <row r="1" spans="1:11" s="138" customFormat="1" ht="35.25" customHeight="1">
      <c r="A1" s="155" t="s">
        <v>2590</v>
      </c>
      <c r="B1" s="155"/>
      <c r="C1" s="156"/>
      <c r="D1" s="142">
        <v>42546</v>
      </c>
      <c r="E1" s="137" t="s">
        <v>2588</v>
      </c>
      <c r="K1" s="143">
        <v>42394</v>
      </c>
    </row>
    <row r="2" spans="1:11" ht="15">
      <c r="A2" s="130"/>
      <c r="B2" s="130"/>
      <c r="C2" s="130"/>
      <c r="K2" s="143">
        <v>42425</v>
      </c>
    </row>
    <row r="3" spans="1:11" ht="14.25">
      <c r="B3" s="131" t="s">
        <v>271</v>
      </c>
      <c r="C3" s="159" t="str">
        <f>INDEX(Adr!E:E,Doklady!B112+1)</f>
        <v>Slovenská skialpinistická asociácia</v>
      </c>
      <c r="D3" s="159"/>
      <c r="E3" s="159"/>
      <c r="K3" s="143">
        <v>42454</v>
      </c>
    </row>
    <row r="4" spans="1:11" ht="14.25">
      <c r="B4" s="131" t="s">
        <v>345</v>
      </c>
      <c r="C4" s="129" t="str">
        <f>RIGHT("0000"&amp;INDEX(Adr!A:A,Doklady!B112+1),8)</f>
        <v>37998919</v>
      </c>
      <c r="K4" s="143">
        <v>42485</v>
      </c>
    </row>
    <row r="5" spans="1:11" ht="14.25">
      <c r="B5" s="131" t="s">
        <v>344</v>
      </c>
      <c r="C5" s="129" t="str">
        <f>INDEX(Adr!F:F,Doklady!B112+1)</f>
        <v>občianske združenie</v>
      </c>
      <c r="K5" s="143">
        <v>42515</v>
      </c>
    </row>
    <row r="6" spans="1:11" ht="14.25">
      <c r="B6" s="131" t="s">
        <v>347</v>
      </c>
      <c r="C6" s="129" t="str">
        <f>INDEX(Adr!G:G,Doklady!B112+1)&amp;", "&amp;INDEX(Adr!H:H,Doklady!B112+1)&amp;", "&amp;INDEX(Adr!I:I,Doklady!B112+1)</f>
        <v>Bobrovec 550, Bobrovec, 032 21</v>
      </c>
      <c r="K6" s="143">
        <v>42546</v>
      </c>
    </row>
    <row r="7" spans="1:11" ht="14.25">
      <c r="B7" s="131" t="s">
        <v>510</v>
      </c>
      <c r="C7" s="129" t="str">
        <f>INDEX(Adr!J:J,Doklady!B112+1)</f>
        <v>SK6911000000002620098466</v>
      </c>
      <c r="K7" s="143">
        <v>42576</v>
      </c>
    </row>
    <row r="8" spans="1:11" ht="14.25">
      <c r="K8" s="143">
        <v>42607</v>
      </c>
    </row>
    <row r="9" spans="1:11" ht="45">
      <c r="A9" s="132" t="s">
        <v>410</v>
      </c>
      <c r="B9" s="132" t="s">
        <v>346</v>
      </c>
      <c r="C9" s="133" t="s">
        <v>2589</v>
      </c>
      <c r="D9" s="133" t="s">
        <v>2592</v>
      </c>
      <c r="E9" s="133" t="s">
        <v>1295</v>
      </c>
      <c r="K9" s="143">
        <v>42638</v>
      </c>
    </row>
    <row r="10" spans="1:11" ht="14.25">
      <c r="A10" s="132" t="s">
        <v>437</v>
      </c>
      <c r="B10" s="134" t="s">
        <v>348</v>
      </c>
      <c r="C10" s="139"/>
      <c r="D10" s="112">
        <f>Spolu!D10</f>
        <v>0</v>
      </c>
      <c r="E10" s="112">
        <f>C10-D10</f>
        <v>0</v>
      </c>
      <c r="K10" s="143">
        <v>42668</v>
      </c>
    </row>
    <row r="11" spans="1:11" ht="14.25">
      <c r="A11" s="132" t="s">
        <v>434</v>
      </c>
      <c r="B11" s="134" t="s">
        <v>349</v>
      </c>
      <c r="C11" s="139">
        <v>4250</v>
      </c>
      <c r="D11" s="112">
        <f>Spolu!D11</f>
        <v>2779.5</v>
      </c>
      <c r="E11" s="112">
        <f>C11-D11</f>
        <v>1470.5</v>
      </c>
      <c r="K11" s="143">
        <v>42699</v>
      </c>
    </row>
    <row r="12" spans="1:11" ht="14.25">
      <c r="A12" s="132" t="s">
        <v>435</v>
      </c>
      <c r="B12" s="134" t="s">
        <v>350</v>
      </c>
      <c r="C12" s="139"/>
      <c r="D12" s="112">
        <f>Spolu!D12</f>
        <v>1274.0999999999999</v>
      </c>
      <c r="E12" s="112">
        <f>C12-D12</f>
        <v>-1274.0999999999999</v>
      </c>
      <c r="K12" s="143">
        <v>42729</v>
      </c>
    </row>
    <row r="13" spans="1:11" ht="14.25">
      <c r="A13" s="132" t="s">
        <v>436</v>
      </c>
      <c r="B13" s="134" t="s">
        <v>351</v>
      </c>
      <c r="C13" s="139"/>
      <c r="D13" s="112">
        <f>Spolu!D13</f>
        <v>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4250</v>
      </c>
      <c r="D15" s="118">
        <f>SUM(D10:D14)</f>
        <v>4053.6</v>
      </c>
      <c r="E15" s="118">
        <f>SUM(E10:E14)</f>
        <v>196.40000000000009</v>
      </c>
      <c r="K15" s="140"/>
    </row>
    <row r="16" spans="1:11" ht="14.25">
      <c r="K16" s="140"/>
    </row>
    <row r="17" spans="1:5" ht="69" customHeight="1">
      <c r="A17" s="157" t="s">
        <v>2591</v>
      </c>
      <c r="B17" s="158"/>
      <c r="C17" s="158"/>
      <c r="D17" s="158"/>
      <c r="E17" s="158"/>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R3030"/>
  <sheetViews>
    <sheetView tabSelected="1" topLeftCell="A109" workbookViewId="0">
      <pane ySplit="18" topLeftCell="A137" activePane="bottomLeft" state="frozen"/>
      <selection activeCell="A109" sqref="A109"/>
      <selection pane="bottomLeft" activeCell="D138" sqref="D138"/>
    </sheetView>
  </sheetViews>
  <sheetFormatPr defaultRowHeight="11.25"/>
  <cols>
    <col min="1" max="1" width="32.7109375" style="13" customWidth="1"/>
    <col min="2" max="2" width="10.85546875" style="43" bestFit="1" customWidth="1"/>
    <col min="3" max="3" width="12" style="43" bestFit="1" customWidth="1"/>
    <col min="4" max="4" width="10.140625" style="13" bestFit="1" customWidth="1"/>
    <col min="5" max="5" width="31.5703125" style="13" customWidth="1"/>
    <col min="6" max="6" width="23.85546875" style="13" customWidth="1"/>
    <col min="7" max="8" width="11.7109375" style="14" customWidth="1"/>
    <col min="9" max="9" width="5.42578125" style="3" customWidth="1"/>
    <col min="10" max="10" width="5.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c r="A1" s="12">
        <f>COUNTIF(B2:B101,B1)</f>
        <v>2</v>
      </c>
      <c r="B1" s="42" t="str">
        <f>INDEX(Adr!A:A,B112+1)</f>
        <v>37998919</v>
      </c>
      <c r="C1" s="42"/>
      <c r="D1" s="12">
        <f>MATCH(B1,Dots!A:A,0)</f>
        <v>218</v>
      </c>
      <c r="G1" s="14"/>
      <c r="H1" s="14"/>
      <c r="I1" s="15"/>
      <c r="J1" s="15"/>
    </row>
    <row r="2" spans="1:11" s="13" customFormat="1" hidden="1">
      <c r="A2" s="13" t="str">
        <f>IF(B2=B$1,"("&amp;I2&amp;")"&amp;" - "&amp;INDEX(Dots!D:D,D2),"")</f>
        <v>(01) - športová reprezentácia SR a rozvoj športových odvetví (SR a zahraničie, celý rok 2016)</v>
      </c>
      <c r="B2" s="43" t="str">
        <f>INDEX(Dots!A:A,D2)</f>
        <v>37998919</v>
      </c>
      <c r="C2" s="43"/>
      <c r="D2" s="13">
        <f>D1</f>
        <v>218</v>
      </c>
      <c r="F2" s="14">
        <f>IF(B2=B$1,INDEX(Dots!E:E,D2),"")</f>
        <v>6100</v>
      </c>
      <c r="G2" s="14">
        <f t="shared" ref="G2:G33" si="0">SUMIF(A$127:A$20012,A2,G$127:G$20012)</f>
        <v>2779.5</v>
      </c>
      <c r="H2" s="14">
        <f t="shared" ref="H2:H33" si="1">SUMIF(A$127:A$20012,A2,H$127:H$20012)</f>
        <v>210</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37998919</v>
      </c>
      <c r="C3" s="43"/>
      <c r="D3" s="13">
        <f t="shared" ref="D3:D16" si="2">D2+1</f>
        <v>219</v>
      </c>
      <c r="F3" s="14">
        <f>IF(B3=B$1,INDEX(Dots!E:E,D3),"")</f>
        <v>2500</v>
      </c>
      <c r="G3" s="14">
        <f t="shared" si="0"/>
        <v>1274.0999999999999</v>
      </c>
      <c r="H3" s="14">
        <f t="shared" si="1"/>
        <v>300</v>
      </c>
      <c r="I3" s="15" t="str">
        <f>IF(B3=B$1,INDEX(Dots!G:G,D3),"")</f>
        <v>01</v>
      </c>
      <c r="J3" s="15" t="str">
        <f>IF(B3=B$1,INDEX(Dots!H:H,D3),"")</f>
        <v>026 03</v>
      </c>
      <c r="K3" s="15">
        <f>IF(B3=B$1,INDEX(Dots!F:F,D3),"")</f>
        <v>0.05</v>
      </c>
    </row>
    <row r="4" spans="1:11" s="13" customFormat="1" hidden="1">
      <c r="A4" s="13" t="str">
        <f>IF(B4=B$1,"("&amp;I4&amp;")"&amp;" - "&amp;INDEX(Dots!D:D,D4),"")</f>
        <v/>
      </c>
      <c r="B4" s="43" t="str">
        <f>INDEX(Dots!A:A,D4)</f>
        <v>17316723</v>
      </c>
      <c r="C4" s="43"/>
      <c r="D4" s="13">
        <f t="shared" si="2"/>
        <v>220</v>
      </c>
      <c r="F4" s="14" t="str">
        <f>IF(B4=B$1,INDEX(Dots!E:E,D4),"")</f>
        <v/>
      </c>
      <c r="G4" s="14">
        <f t="shared" si="0"/>
        <v>0</v>
      </c>
      <c r="H4" s="14">
        <f t="shared" si="1"/>
        <v>0</v>
      </c>
      <c r="I4" s="15" t="str">
        <f>IF(B4=B$1,INDEX(Dots!G:G,D4),"")</f>
        <v/>
      </c>
      <c r="J4" s="15" t="str">
        <f>IF(B4=B$1,INDEX(Dots!H:H,D4),"")</f>
        <v/>
      </c>
      <c r="K4" s="15" t="str">
        <f>IF(B4=B$1,INDEX(Dots!F:F,D4),"")</f>
        <v/>
      </c>
    </row>
    <row r="5" spans="1:11" s="13" customFormat="1" hidden="1">
      <c r="A5" s="13" t="str">
        <f>IF(B5=B$1,"("&amp;I5&amp;")"&amp;" - "&amp;INDEX(Dots!D:D,D5),"")</f>
        <v/>
      </c>
      <c r="B5" s="43" t="str">
        <f>INDEX(Dots!A:A,D5)</f>
        <v>17316723</v>
      </c>
      <c r="C5" s="43"/>
      <c r="D5" s="13">
        <f t="shared" si="2"/>
        <v>221</v>
      </c>
      <c r="F5" s="14" t="str">
        <f>IF(B5=B$1,INDEX(Dots!E:E,D5),"")</f>
        <v/>
      </c>
      <c r="G5" s="14">
        <f t="shared" si="0"/>
        <v>0</v>
      </c>
      <c r="H5" s="14">
        <f t="shared" si="1"/>
        <v>0</v>
      </c>
      <c r="I5" s="15" t="str">
        <f>IF(B5=B$1,INDEX(Dots!G:G,D5),"")</f>
        <v/>
      </c>
      <c r="J5" s="15" t="str">
        <f>IF(B5=B$1,INDEX(Dots!H:H,D5),"")</f>
        <v/>
      </c>
      <c r="K5" s="15" t="str">
        <f>IF(B5=B$1,INDEX(Dots!F:F,D5),"")</f>
        <v/>
      </c>
    </row>
    <row r="6" spans="1:11" s="13" customFormat="1" hidden="1">
      <c r="A6" s="13" t="str">
        <f>IF(B6=B$1,"("&amp;I6&amp;")"&amp;" - "&amp;INDEX(Dots!D:D,D6),"")</f>
        <v/>
      </c>
      <c r="B6" s="43" t="str">
        <f>INDEX(Dots!A:A,D6)</f>
        <v>30807018</v>
      </c>
      <c r="C6" s="43"/>
      <c r="D6" s="13">
        <f t="shared" si="2"/>
        <v>222</v>
      </c>
      <c r="F6" s="14" t="str">
        <f>IF(B6=B$1,INDEX(Dots!E:E,D6),"")</f>
        <v/>
      </c>
      <c r="G6" s="14">
        <f t="shared" si="0"/>
        <v>0</v>
      </c>
      <c r="H6" s="14">
        <f t="shared" si="1"/>
        <v>0</v>
      </c>
      <c r="I6" s="15" t="str">
        <f>IF(B6=B$1,INDEX(Dots!G:G,D6),"")</f>
        <v/>
      </c>
      <c r="J6" s="15" t="str">
        <f>IF(B6=B$1,INDEX(Dots!H:H,D6),"")</f>
        <v/>
      </c>
      <c r="K6" s="15" t="str">
        <f>IF(B6=B$1,INDEX(Dots!F:F,D6),"")</f>
        <v/>
      </c>
    </row>
    <row r="7" spans="1:11" s="13" customFormat="1" hidden="1">
      <c r="A7" s="13" t="str">
        <f>IF(B7=B$1,"("&amp;I7&amp;")"&amp;" - "&amp;INDEX(Dots!D:D,D7),"")</f>
        <v/>
      </c>
      <c r="B7" s="43" t="str">
        <f>INDEX(Dots!A:A,D7)</f>
        <v>30807018</v>
      </c>
      <c r="C7" s="43"/>
      <c r="D7" s="13">
        <f t="shared" si="2"/>
        <v>223</v>
      </c>
      <c r="F7" s="14" t="str">
        <f>IF(B7=B$1,INDEX(Dots!E:E,D7),"")</f>
        <v/>
      </c>
      <c r="G7" s="14">
        <f t="shared" si="0"/>
        <v>0</v>
      </c>
      <c r="H7" s="14">
        <f t="shared" si="1"/>
        <v>0</v>
      </c>
      <c r="I7" s="15" t="str">
        <f>IF(B7=B$1,INDEX(Dots!G:G,D7),"")</f>
        <v/>
      </c>
      <c r="J7" s="15" t="str">
        <f>IF(B7=B$1,INDEX(Dots!H:H,D7),"")</f>
        <v/>
      </c>
      <c r="K7" s="15" t="str">
        <f>IF(B7=B$1,INDEX(Dots!F:F,D7),"")</f>
        <v/>
      </c>
    </row>
    <row r="8" spans="1:11" s="13" customFormat="1" hidden="1">
      <c r="A8" s="13" t="str">
        <f>IF(B8=B$1,"("&amp;I8&amp;")"&amp;" - "&amp;INDEX(Dots!D:D,D8),"")</f>
        <v/>
      </c>
      <c r="B8" s="43" t="str">
        <f>INDEX(Dots!A:A,D8)</f>
        <v>31745466</v>
      </c>
      <c r="C8" s="43"/>
      <c r="D8" s="13">
        <f t="shared" si="2"/>
        <v>224</v>
      </c>
      <c r="F8" s="14" t="str">
        <f>IF(B8=B$1,INDEX(Dots!E:E,D8),"")</f>
        <v/>
      </c>
      <c r="G8" s="14">
        <f t="shared" si="0"/>
        <v>0</v>
      </c>
      <c r="H8" s="14">
        <f t="shared" si="1"/>
        <v>0</v>
      </c>
      <c r="I8" s="15" t="str">
        <f>IF(B8=B$1,INDEX(Dots!G:G,D8),"")</f>
        <v/>
      </c>
      <c r="J8" s="15" t="str">
        <f>IF(B8=B$1,INDEX(Dots!H:H,D8),"")</f>
        <v/>
      </c>
      <c r="K8" s="15" t="str">
        <f>IF(B8=B$1,INDEX(Dots!F:F,D8),"")</f>
        <v/>
      </c>
    </row>
    <row r="9" spans="1:11" s="13" customFormat="1" hidden="1">
      <c r="A9" s="13" t="str">
        <f>IF(B9=B$1,"("&amp;I9&amp;")"&amp;" - "&amp;INDEX(Dots!D:D,D9),"")</f>
        <v/>
      </c>
      <c r="B9" s="43" t="str">
        <f>INDEX(Dots!A:A,D9)</f>
        <v>31745466</v>
      </c>
      <c r="C9" s="43"/>
      <c r="D9" s="13">
        <f t="shared" si="2"/>
        <v>225</v>
      </c>
      <c r="F9" s="14" t="str">
        <f>IF(B9=B$1,INDEX(Dots!E:E,D9),"")</f>
        <v/>
      </c>
      <c r="G9" s="14">
        <f t="shared" si="0"/>
        <v>0</v>
      </c>
      <c r="H9" s="14">
        <f t="shared" si="1"/>
        <v>0</v>
      </c>
      <c r="I9" s="15" t="str">
        <f>IF(B9=B$1,INDEX(Dots!G:G,D9),"")</f>
        <v/>
      </c>
      <c r="J9" s="15" t="str">
        <f>IF(B9=B$1,INDEX(Dots!H:H,D9),"")</f>
        <v/>
      </c>
      <c r="K9" s="15" t="str">
        <f>IF(B9=B$1,INDEX(Dots!F:F,D9),"")</f>
        <v/>
      </c>
    </row>
    <row r="10" spans="1:11" s="13" customFormat="1" hidden="1">
      <c r="A10" s="13" t="str">
        <f>IF(B10=B$1,"("&amp;I10&amp;")"&amp;" - "&amp;INDEX(Dots!D:D,D10),"")</f>
        <v/>
      </c>
      <c r="B10" s="43" t="str">
        <f>INDEX(Dots!A:A,D10)</f>
        <v>31745466</v>
      </c>
      <c r="C10" s="43"/>
      <c r="D10" s="13">
        <f t="shared" si="2"/>
        <v>226</v>
      </c>
      <c r="F10" s="14" t="str">
        <f>IF(B10=B$1,INDEX(Dots!E:E,D10),"")</f>
        <v/>
      </c>
      <c r="G10" s="14">
        <f t="shared" si="0"/>
        <v>0</v>
      </c>
      <c r="H10" s="14">
        <f t="shared" si="1"/>
        <v>0</v>
      </c>
      <c r="I10" s="15" t="str">
        <f>IF(B10=B$1,INDEX(Dots!G:G,D10),"")</f>
        <v/>
      </c>
      <c r="J10" s="15" t="str">
        <f>IF(B10=B$1,INDEX(Dots!H:H,D10),"")</f>
        <v/>
      </c>
      <c r="K10" s="15" t="str">
        <f>IF(B10=B$1,INDEX(Dots!F:F,D10),"")</f>
        <v/>
      </c>
    </row>
    <row r="11" spans="1:11" s="13" customFormat="1" hidden="1">
      <c r="A11" s="13" t="str">
        <f>IF(B11=B$1,"("&amp;I11&amp;")"&amp;" - "&amp;INDEX(Dots!D:D,D11),"")</f>
        <v/>
      </c>
      <c r="B11" s="43" t="str">
        <f>INDEX(Dots!A:A,D11)</f>
        <v>31745466</v>
      </c>
      <c r="C11" s="43"/>
      <c r="D11" s="13">
        <f t="shared" si="2"/>
        <v>227</v>
      </c>
      <c r="F11" s="14" t="str">
        <f>IF(B11=B$1,INDEX(Dots!E:E,D11),"")</f>
        <v/>
      </c>
      <c r="G11" s="14">
        <f t="shared" si="0"/>
        <v>0</v>
      </c>
      <c r="H11" s="14">
        <f t="shared" si="1"/>
        <v>0</v>
      </c>
      <c r="I11" s="15" t="str">
        <f>IF(B11=B$1,INDEX(Dots!G:G,D11),"")</f>
        <v/>
      </c>
      <c r="J11" s="15" t="str">
        <f>IF(B11=B$1,INDEX(Dots!H:H,D11),"")</f>
        <v/>
      </c>
      <c r="K11" s="15" t="str">
        <f>IF(B11=B$1,INDEX(Dots!F:F,D11),"")</f>
        <v/>
      </c>
    </row>
    <row r="12" spans="1:11" s="13" customFormat="1" hidden="1">
      <c r="A12" s="13" t="str">
        <f>IF(B12=B$1,"("&amp;I12&amp;")"&amp;" - "&amp;INDEX(Dots!D:D,D12),"")</f>
        <v/>
      </c>
      <c r="B12" s="43" t="str">
        <f>INDEX(Dots!A:A,D12)</f>
        <v>31745466</v>
      </c>
      <c r="C12" s="43"/>
      <c r="D12" s="13">
        <f t="shared" si="2"/>
        <v>228</v>
      </c>
      <c r="F12" s="14" t="str">
        <f>IF(B12=B$1,INDEX(Dots!E:E,D12),"")</f>
        <v/>
      </c>
      <c r="G12" s="14">
        <f t="shared" si="0"/>
        <v>0</v>
      </c>
      <c r="H12" s="14">
        <f t="shared" si="1"/>
        <v>0</v>
      </c>
      <c r="I12" s="15" t="str">
        <f>IF(B12=B$1,INDEX(Dots!G:G,D12),"")</f>
        <v/>
      </c>
      <c r="J12" s="15" t="str">
        <f>IF(B12=B$1,INDEX(Dots!H:H,D12),"")</f>
        <v/>
      </c>
      <c r="K12" s="15" t="str">
        <f>IF(B12=B$1,INDEX(Dots!F:F,D12),"")</f>
        <v/>
      </c>
    </row>
    <row r="13" spans="1:11" s="13" customFormat="1" hidden="1">
      <c r="A13" s="13" t="str">
        <f>IF(B13=B$1,"("&amp;I13&amp;")"&amp;" - "&amp;INDEX(Dots!D:D,D13),"")</f>
        <v/>
      </c>
      <c r="B13" s="43" t="str">
        <f>INDEX(Dots!A:A,D13)</f>
        <v>31745466</v>
      </c>
      <c r="C13" s="43"/>
      <c r="D13" s="13">
        <f t="shared" si="2"/>
        <v>229</v>
      </c>
      <c r="F13" s="14" t="str">
        <f>IF(B13=B$1,INDEX(Dots!E:E,D13),"")</f>
        <v/>
      </c>
      <c r="G13" s="14">
        <f t="shared" si="0"/>
        <v>0</v>
      </c>
      <c r="H13" s="14">
        <f t="shared" si="1"/>
        <v>0</v>
      </c>
      <c r="I13" s="15" t="str">
        <f>IF(B13=B$1,INDEX(Dots!G:G,D13),"")</f>
        <v/>
      </c>
      <c r="J13" s="15" t="str">
        <f>IF(B13=B$1,INDEX(Dots!H:H,D13),"")</f>
        <v/>
      </c>
      <c r="K13" s="15" t="str">
        <f>IF(B13=B$1,INDEX(Dots!F:F,D13),"")</f>
        <v/>
      </c>
    </row>
    <row r="14" spans="1:11" s="13" customFormat="1" hidden="1">
      <c r="A14" s="13" t="str">
        <f>IF(B14=B$1,"("&amp;I14&amp;")"&amp;" - "&amp;INDEX(Dots!D:D,D14),"")</f>
        <v/>
      </c>
      <c r="B14" s="43" t="str">
        <f>INDEX(Dots!A:A,D14)</f>
        <v>00688819</v>
      </c>
      <c r="C14" s="43"/>
      <c r="D14" s="13">
        <f t="shared" si="2"/>
        <v>230</v>
      </c>
      <c r="F14" s="14" t="str">
        <f>IF(B14=B$1,INDEX(Dots!E:E,D14),"")</f>
        <v/>
      </c>
      <c r="G14" s="14">
        <f t="shared" si="0"/>
        <v>0</v>
      </c>
      <c r="H14" s="14">
        <f t="shared" si="1"/>
        <v>0</v>
      </c>
      <c r="I14" s="15" t="str">
        <f>IF(B14=B$1,INDEX(Dots!G:G,D14),"")</f>
        <v/>
      </c>
      <c r="J14" s="15" t="str">
        <f>IF(B14=B$1,INDEX(Dots!H:H,D14),"")</f>
        <v/>
      </c>
      <c r="K14" s="15" t="str">
        <f>IF(B14=B$1,INDEX(Dots!F:F,D14),"")</f>
        <v/>
      </c>
    </row>
    <row r="15" spans="1:11" s="13" customFormat="1" hidden="1">
      <c r="A15" s="13" t="str">
        <f>IF(B15=B$1,"("&amp;I15&amp;")"&amp;" - "&amp;INDEX(Dots!D:D,D15),"")</f>
        <v/>
      </c>
      <c r="B15" s="43" t="str">
        <f>INDEX(Dots!A:A,D15)</f>
        <v>00688819</v>
      </c>
      <c r="C15" s="43"/>
      <c r="D15" s="13">
        <f t="shared" si="2"/>
        <v>231</v>
      </c>
      <c r="F15" s="14" t="str">
        <f>IF(B15=B$1,INDEX(Dots!E:E,D15),"")</f>
        <v/>
      </c>
      <c r="G15" s="14">
        <f t="shared" si="0"/>
        <v>0</v>
      </c>
      <c r="H15" s="14">
        <f t="shared" si="1"/>
        <v>0</v>
      </c>
      <c r="I15" s="15" t="str">
        <f>IF(B15=B$1,INDEX(Dots!G:G,D15),"")</f>
        <v/>
      </c>
      <c r="J15" s="15" t="str">
        <f>IF(B15=B$1,INDEX(Dots!H:H,D15),"")</f>
        <v/>
      </c>
      <c r="K15" s="15" t="str">
        <f>IF(B15=B$1,INDEX(Dots!F:F,D15),"")</f>
        <v/>
      </c>
    </row>
    <row r="16" spans="1:11" s="13" customFormat="1" hidden="1">
      <c r="A16" s="13" t="str">
        <f>IF(B16=B$1,"("&amp;I16&amp;")"&amp;" - "&amp;INDEX(Dots!D:D,D16),"")</f>
        <v/>
      </c>
      <c r="B16" s="43" t="str">
        <f>INDEX(Dots!A:A,D16)</f>
        <v>00688819</v>
      </c>
      <c r="C16" s="43"/>
      <c r="D16" s="13">
        <f t="shared" si="2"/>
        <v>232</v>
      </c>
      <c r="F16" s="14" t="str">
        <f>IF(B16=B$1,INDEX(Dots!E:E,D16),"")</f>
        <v/>
      </c>
      <c r="G16" s="14">
        <f t="shared" si="0"/>
        <v>0</v>
      </c>
      <c r="H16" s="14">
        <f t="shared" si="1"/>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00688819</v>
      </c>
      <c r="C17" s="43"/>
      <c r="D17" s="13">
        <f t="shared" ref="D17:D80" si="3">D16+1</f>
        <v>233</v>
      </c>
      <c r="F17" s="14" t="str">
        <f>IF(B17=B$1,INDEX(Dots!E:E,D17),"")</f>
        <v/>
      </c>
      <c r="G17" s="14">
        <f t="shared" si="0"/>
        <v>0</v>
      </c>
      <c r="H17" s="14">
        <f t="shared" si="1"/>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00688819</v>
      </c>
      <c r="C18" s="43"/>
      <c r="D18" s="13">
        <f t="shared" si="3"/>
        <v>234</v>
      </c>
      <c r="F18" s="14" t="str">
        <f>IF(B18=B$1,INDEX(Dots!E:E,D18),"")</f>
        <v/>
      </c>
      <c r="G18" s="14">
        <f t="shared" si="0"/>
        <v>0</v>
      </c>
      <c r="H18" s="14">
        <f t="shared" si="1"/>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00688819</v>
      </c>
      <c r="C19" s="43"/>
      <c r="D19" s="13">
        <f t="shared" si="3"/>
        <v>235</v>
      </c>
      <c r="F19" s="14" t="str">
        <f>IF(B19=B$1,INDEX(Dots!E:E,D19),"")</f>
        <v/>
      </c>
      <c r="G19" s="14">
        <f t="shared" si="0"/>
        <v>0</v>
      </c>
      <c r="H19" s="14">
        <f t="shared" si="1"/>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00688819</v>
      </c>
      <c r="C20" s="43"/>
      <c r="D20" s="13">
        <f t="shared" si="3"/>
        <v>236</v>
      </c>
      <c r="F20" s="14" t="str">
        <f>IF(B20=B$1,INDEX(Dots!E:E,D20),"")</f>
        <v/>
      </c>
      <c r="G20" s="14">
        <f t="shared" si="0"/>
        <v>0</v>
      </c>
      <c r="H20" s="14">
        <f t="shared" si="1"/>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00688819</v>
      </c>
      <c r="C21" s="43"/>
      <c r="D21" s="13">
        <f t="shared" si="3"/>
        <v>237</v>
      </c>
      <c r="F21" s="14" t="str">
        <f>IF(B21=B$1,INDEX(Dots!E:E,D21),"")</f>
        <v/>
      </c>
      <c r="G21" s="14">
        <f t="shared" si="0"/>
        <v>0</v>
      </c>
      <c r="H21" s="14">
        <f t="shared" si="1"/>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30811406</v>
      </c>
      <c r="C22" s="43"/>
      <c r="D22" s="13">
        <f t="shared" si="3"/>
        <v>238</v>
      </c>
      <c r="F22" s="14" t="str">
        <f>IF(B22=B$1,INDEX(Dots!E:E,D22),"")</f>
        <v/>
      </c>
      <c r="G22" s="14">
        <f t="shared" si="0"/>
        <v>0</v>
      </c>
      <c r="H22" s="14">
        <f t="shared" si="1"/>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30811406</v>
      </c>
      <c r="C23" s="43"/>
      <c r="D23" s="13">
        <f t="shared" si="3"/>
        <v>239</v>
      </c>
      <c r="F23" s="14" t="str">
        <f>IF(B23=B$1,INDEX(Dots!E:E,D23),"")</f>
        <v/>
      </c>
      <c r="G23" s="14">
        <f t="shared" si="0"/>
        <v>0</v>
      </c>
      <c r="H23" s="14">
        <f t="shared" si="1"/>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30811406</v>
      </c>
      <c r="C24" s="43"/>
      <c r="D24" s="13">
        <f t="shared" si="3"/>
        <v>240</v>
      </c>
      <c r="F24" s="14" t="str">
        <f>IF(B24=B$1,INDEX(Dots!E:E,D24),"")</f>
        <v/>
      </c>
      <c r="G24" s="14">
        <f t="shared" si="0"/>
        <v>0</v>
      </c>
      <c r="H24" s="14">
        <f t="shared" si="1"/>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30811406</v>
      </c>
      <c r="C25" s="43"/>
      <c r="D25" s="13">
        <f t="shared" si="3"/>
        <v>241</v>
      </c>
      <c r="F25" s="14" t="str">
        <f>IF(B25=B$1,INDEX(Dots!E:E,D25),"")</f>
        <v/>
      </c>
      <c r="G25" s="14">
        <f t="shared" si="0"/>
        <v>0</v>
      </c>
      <c r="H25" s="14">
        <f t="shared" si="1"/>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30811406</v>
      </c>
      <c r="C26" s="43"/>
      <c r="D26" s="13">
        <f t="shared" si="3"/>
        <v>242</v>
      </c>
      <c r="F26" s="14" t="str">
        <f>IF(B26=B$1,INDEX(Dots!E:E,D26),"")</f>
        <v/>
      </c>
      <c r="G26" s="14">
        <f t="shared" si="0"/>
        <v>0</v>
      </c>
      <c r="H26" s="14">
        <f t="shared" si="1"/>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30811406</v>
      </c>
      <c r="C27" s="43"/>
      <c r="D27" s="13">
        <f t="shared" si="3"/>
        <v>243</v>
      </c>
      <c r="F27" s="14" t="str">
        <f>IF(B27=B$1,INDEX(Dots!E:E,D27),"")</f>
        <v/>
      </c>
      <c r="G27" s="14">
        <f t="shared" si="0"/>
        <v>0</v>
      </c>
      <c r="H27" s="14">
        <f t="shared" si="1"/>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36063835</v>
      </c>
      <c r="C28" s="43"/>
      <c r="D28" s="13">
        <f t="shared" si="3"/>
        <v>244</v>
      </c>
      <c r="F28" s="14" t="str">
        <f>IF(B28=B$1,INDEX(Dots!E:E,D28),"")</f>
        <v/>
      </c>
      <c r="G28" s="14">
        <f t="shared" si="0"/>
        <v>0</v>
      </c>
      <c r="H28" s="14">
        <f t="shared" si="1"/>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36063835</v>
      </c>
      <c r="C29" s="43"/>
      <c r="D29" s="13">
        <f t="shared" si="3"/>
        <v>245</v>
      </c>
      <c r="F29" s="14" t="str">
        <f>IF(B29=B$1,INDEX(Dots!E:E,D29),"")</f>
        <v/>
      </c>
      <c r="G29" s="14">
        <f t="shared" si="0"/>
        <v>0</v>
      </c>
      <c r="H29" s="14">
        <f t="shared" si="1"/>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36063835</v>
      </c>
      <c r="C30" s="43"/>
      <c r="D30" s="13">
        <f t="shared" si="3"/>
        <v>246</v>
      </c>
      <c r="F30" s="14" t="str">
        <f>IF(B30=B$1,INDEX(Dots!E:E,D30),"")</f>
        <v/>
      </c>
      <c r="G30" s="14">
        <f t="shared" si="0"/>
        <v>0</v>
      </c>
      <c r="H30" s="14">
        <f t="shared" si="1"/>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36063835</v>
      </c>
      <c r="C31" s="43"/>
      <c r="D31" s="13">
        <f t="shared" si="3"/>
        <v>247</v>
      </c>
      <c r="F31" s="14" t="str">
        <f>IF(B31=B$1,INDEX(Dots!E:E,D31),"")</f>
        <v/>
      </c>
      <c r="G31" s="14">
        <f t="shared" si="0"/>
        <v>0</v>
      </c>
      <c r="H31" s="14">
        <f t="shared" si="1"/>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36063835</v>
      </c>
      <c r="C32" s="43"/>
      <c r="D32" s="13">
        <f t="shared" si="3"/>
        <v>248</v>
      </c>
      <c r="F32" s="14" t="str">
        <f>IF(B32=B$1,INDEX(Dots!E:E,D32),"")</f>
        <v/>
      </c>
      <c r="G32" s="14">
        <f t="shared" si="0"/>
        <v>0</v>
      </c>
      <c r="H32" s="14">
        <f t="shared" si="1"/>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36063835</v>
      </c>
      <c r="C33" s="43"/>
      <c r="D33" s="13">
        <f t="shared" si="3"/>
        <v>249</v>
      </c>
      <c r="F33" s="14" t="str">
        <f>IF(B33=B$1,INDEX(Dots!E:E,D33),"")</f>
        <v/>
      </c>
      <c r="G33" s="14">
        <f t="shared" si="0"/>
        <v>0</v>
      </c>
      <c r="H33" s="14">
        <f t="shared" si="1"/>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36063835</v>
      </c>
      <c r="C34" s="43"/>
      <c r="D34" s="13">
        <f t="shared" si="3"/>
        <v>250</v>
      </c>
      <c r="F34" s="14" t="str">
        <f>IF(B34=B$1,INDEX(Dots!E:E,D34),"")</f>
        <v/>
      </c>
      <c r="G34" s="14">
        <f t="shared" ref="G34:G65" si="4">SUMIF(A$127:A$20012,A34,G$127:G$20012)</f>
        <v>0</v>
      </c>
      <c r="H34" s="14">
        <f t="shared" ref="H34:H65" si="5">SUMIF(A$127:A$20012,A34,H$127:H$20012)</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36063835</v>
      </c>
      <c r="C35" s="43"/>
      <c r="D35" s="13">
        <f t="shared" si="3"/>
        <v>251</v>
      </c>
      <c r="F35" s="14" t="str">
        <f>IF(B35=B$1,INDEX(Dots!E:E,D35),"")</f>
        <v/>
      </c>
      <c r="G35" s="14">
        <f t="shared" si="4"/>
        <v>0</v>
      </c>
      <c r="H35" s="14">
        <f t="shared" si="5"/>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36063835</v>
      </c>
      <c r="C36" s="43"/>
      <c r="D36" s="13">
        <f t="shared" si="3"/>
        <v>252</v>
      </c>
      <c r="F36" s="14" t="str">
        <f>IF(B36=B$1,INDEX(Dots!E:E,D36),"")</f>
        <v/>
      </c>
      <c r="G36" s="14">
        <f t="shared" si="4"/>
        <v>0</v>
      </c>
      <c r="H36" s="14">
        <f t="shared" si="5"/>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36063835</v>
      </c>
      <c r="C37" s="43"/>
      <c r="D37" s="13">
        <f t="shared" si="3"/>
        <v>253</v>
      </c>
      <c r="F37" s="14" t="str">
        <f>IF(B37=B$1,INDEX(Dots!E:E,D37),"")</f>
        <v/>
      </c>
      <c r="G37" s="14">
        <f t="shared" si="4"/>
        <v>0</v>
      </c>
      <c r="H37" s="14">
        <f t="shared" si="5"/>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36063835</v>
      </c>
      <c r="C38" s="43"/>
      <c r="D38" s="13">
        <f t="shared" si="3"/>
        <v>254</v>
      </c>
      <c r="F38" s="14" t="str">
        <f>IF(B38=B$1,INDEX(Dots!E:E,D38),"")</f>
        <v/>
      </c>
      <c r="G38" s="14">
        <f t="shared" si="4"/>
        <v>0</v>
      </c>
      <c r="H38" s="14">
        <f t="shared" si="5"/>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36063835</v>
      </c>
      <c r="C39" s="43"/>
      <c r="D39" s="13">
        <f t="shared" si="3"/>
        <v>255</v>
      </c>
      <c r="F39" s="14" t="str">
        <f>IF(B39=B$1,INDEX(Dots!E:E,D39),"")</f>
        <v/>
      </c>
      <c r="G39" s="14">
        <f t="shared" si="4"/>
        <v>0</v>
      </c>
      <c r="H39" s="14">
        <f t="shared" si="5"/>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36063835</v>
      </c>
      <c r="C40" s="43"/>
      <c r="D40" s="13">
        <f t="shared" si="3"/>
        <v>256</v>
      </c>
      <c r="F40" s="14" t="str">
        <f>IF(B40=B$1,INDEX(Dots!E:E,D40),"")</f>
        <v/>
      </c>
      <c r="G40" s="14">
        <f t="shared" si="4"/>
        <v>0</v>
      </c>
      <c r="H40" s="14">
        <f t="shared" si="5"/>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36063835</v>
      </c>
      <c r="C41" s="43"/>
      <c r="D41" s="13">
        <f t="shared" si="3"/>
        <v>257</v>
      </c>
      <c r="F41" s="14" t="str">
        <f>IF(B41=B$1,INDEX(Dots!E:E,D41),"")</f>
        <v/>
      </c>
      <c r="G41" s="14">
        <f t="shared" si="4"/>
        <v>0</v>
      </c>
      <c r="H41" s="14">
        <f t="shared" si="5"/>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36063835</v>
      </c>
      <c r="C42" s="43"/>
      <c r="D42" s="13">
        <f t="shared" si="3"/>
        <v>258</v>
      </c>
      <c r="F42" s="14" t="str">
        <f>IF(B42=B$1,INDEX(Dots!E:E,D42),"")</f>
        <v/>
      </c>
      <c r="G42" s="14">
        <f t="shared" si="4"/>
        <v>0</v>
      </c>
      <c r="H42" s="14">
        <f t="shared" si="5"/>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36063835</v>
      </c>
      <c r="C43" s="43"/>
      <c r="D43" s="13">
        <f t="shared" si="3"/>
        <v>259</v>
      </c>
      <c r="F43" s="14" t="str">
        <f>IF(B43=B$1,INDEX(Dots!E:E,D43),"")</f>
        <v/>
      </c>
      <c r="G43" s="14">
        <f t="shared" si="4"/>
        <v>0</v>
      </c>
      <c r="H43" s="14">
        <f t="shared" si="5"/>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36063835</v>
      </c>
      <c r="C44" s="43"/>
      <c r="D44" s="13">
        <f t="shared" si="3"/>
        <v>260</v>
      </c>
      <c r="F44" s="14" t="str">
        <f>IF(B44=B$1,INDEX(Dots!E:E,D44),"")</f>
        <v/>
      </c>
      <c r="G44" s="14">
        <f t="shared" si="4"/>
        <v>0</v>
      </c>
      <c r="H44" s="14">
        <f t="shared" si="5"/>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36063835</v>
      </c>
      <c r="C45" s="43"/>
      <c r="D45" s="13">
        <f t="shared" si="3"/>
        <v>261</v>
      </c>
      <c r="F45" s="14" t="str">
        <f>IF(B45=B$1,INDEX(Dots!E:E,D45),"")</f>
        <v/>
      </c>
      <c r="G45" s="14">
        <f t="shared" si="4"/>
        <v>0</v>
      </c>
      <c r="H45" s="14">
        <f t="shared" si="5"/>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36063835</v>
      </c>
      <c r="C46" s="43"/>
      <c r="D46" s="13">
        <f t="shared" si="3"/>
        <v>262</v>
      </c>
      <c r="F46" s="14" t="str">
        <f>IF(B46=B$1,INDEX(Dots!E:E,D46),"")</f>
        <v/>
      </c>
      <c r="G46" s="14">
        <f t="shared" si="4"/>
        <v>0</v>
      </c>
      <c r="H46" s="14">
        <f t="shared" si="5"/>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36063835</v>
      </c>
      <c r="C47" s="43"/>
      <c r="D47" s="13">
        <f t="shared" si="3"/>
        <v>263</v>
      </c>
      <c r="F47" s="14" t="str">
        <f>IF(B47=B$1,INDEX(Dots!E:E,D47),"")</f>
        <v/>
      </c>
      <c r="G47" s="14">
        <f t="shared" si="4"/>
        <v>0</v>
      </c>
      <c r="H47" s="14">
        <f t="shared" si="5"/>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36063835</v>
      </c>
      <c r="C48" s="43"/>
      <c r="D48" s="13">
        <f t="shared" si="3"/>
        <v>264</v>
      </c>
      <c r="F48" s="14" t="str">
        <f>IF(B48=B$1,INDEX(Dots!E:E,D48),"")</f>
        <v/>
      </c>
      <c r="G48" s="14">
        <f t="shared" si="4"/>
        <v>0</v>
      </c>
      <c r="H48" s="14">
        <f t="shared" si="5"/>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36063835</v>
      </c>
      <c r="C49" s="43"/>
      <c r="D49" s="13">
        <f t="shared" si="3"/>
        <v>265</v>
      </c>
      <c r="F49" s="14" t="str">
        <f>IF(B49=B$1,INDEX(Dots!E:E,D49),"")</f>
        <v/>
      </c>
      <c r="G49" s="14">
        <f t="shared" si="4"/>
        <v>0</v>
      </c>
      <c r="H49" s="14">
        <f t="shared" si="5"/>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36063835</v>
      </c>
      <c r="C50" s="43"/>
      <c r="D50" s="13">
        <f t="shared" si="3"/>
        <v>266</v>
      </c>
      <c r="F50" s="14" t="str">
        <f>IF(B50=B$1,INDEX(Dots!E:E,D50),"")</f>
        <v/>
      </c>
      <c r="G50" s="14">
        <f t="shared" si="4"/>
        <v>0</v>
      </c>
      <c r="H50" s="14">
        <f t="shared" si="5"/>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36063835</v>
      </c>
      <c r="C51" s="43"/>
      <c r="D51" s="13">
        <f t="shared" si="3"/>
        <v>267</v>
      </c>
      <c r="F51" s="14" t="str">
        <f>IF(B51=B$1,INDEX(Dots!E:E,D51),"")</f>
        <v/>
      </c>
      <c r="G51" s="14">
        <f t="shared" si="4"/>
        <v>0</v>
      </c>
      <c r="H51" s="14">
        <f t="shared" si="5"/>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31753825</v>
      </c>
      <c r="C52" s="43"/>
      <c r="D52" s="13">
        <f t="shared" si="3"/>
        <v>268</v>
      </c>
      <c r="F52" s="14" t="str">
        <f>IF(B52=B$1,INDEX(Dots!E:E,D52),"")</f>
        <v/>
      </c>
      <c r="G52" s="14">
        <f t="shared" si="4"/>
        <v>0</v>
      </c>
      <c r="H52" s="14">
        <f t="shared" si="5"/>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31753825</v>
      </c>
      <c r="C53" s="43"/>
      <c r="D53" s="13">
        <f t="shared" si="3"/>
        <v>269</v>
      </c>
      <c r="F53" s="14" t="str">
        <f>IF(B53=B$1,INDEX(Dots!E:E,D53),"")</f>
        <v/>
      </c>
      <c r="G53" s="14">
        <f t="shared" si="4"/>
        <v>0</v>
      </c>
      <c r="H53" s="14">
        <f t="shared" si="5"/>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36128147</v>
      </c>
      <c r="C54" s="43"/>
      <c r="D54" s="13">
        <f t="shared" si="3"/>
        <v>270</v>
      </c>
      <c r="F54" s="14" t="str">
        <f>IF(B54=B$1,INDEX(Dots!E:E,D54),"")</f>
        <v/>
      </c>
      <c r="G54" s="14">
        <f t="shared" si="4"/>
        <v>0</v>
      </c>
      <c r="H54" s="14">
        <f t="shared" si="5"/>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36128147</v>
      </c>
      <c r="C55" s="43"/>
      <c r="D55" s="13">
        <f t="shared" si="3"/>
        <v>271</v>
      </c>
      <c r="F55" s="14" t="str">
        <f>IF(B55=B$1,INDEX(Dots!E:E,D55),"")</f>
        <v/>
      </c>
      <c r="G55" s="14">
        <f t="shared" si="4"/>
        <v>0</v>
      </c>
      <c r="H55" s="14">
        <f t="shared" si="5"/>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36128147</v>
      </c>
      <c r="C56" s="43"/>
      <c r="D56" s="13">
        <f t="shared" si="3"/>
        <v>272</v>
      </c>
      <c r="F56" s="14" t="str">
        <f>IF(B56=B$1,INDEX(Dots!E:E,D56),"")</f>
        <v/>
      </c>
      <c r="G56" s="14">
        <f t="shared" si="4"/>
        <v>0</v>
      </c>
      <c r="H56" s="14">
        <f t="shared" si="5"/>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36128147</v>
      </c>
      <c r="C57" s="43"/>
      <c r="D57" s="13">
        <f t="shared" si="3"/>
        <v>273</v>
      </c>
      <c r="F57" s="14" t="str">
        <f>IF(B57=B$1,INDEX(Dots!E:E,D57),"")</f>
        <v/>
      </c>
      <c r="G57" s="14">
        <f t="shared" si="4"/>
        <v>0</v>
      </c>
      <c r="H57" s="14">
        <f t="shared" si="5"/>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36128147</v>
      </c>
      <c r="C58" s="43"/>
      <c r="D58" s="13">
        <f t="shared" si="3"/>
        <v>274</v>
      </c>
      <c r="F58" s="14" t="str">
        <f>IF(B58=B$1,INDEX(Dots!E:E,D58),"")</f>
        <v/>
      </c>
      <c r="G58" s="14">
        <f t="shared" si="4"/>
        <v>0</v>
      </c>
      <c r="H58" s="14">
        <f t="shared" si="5"/>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37841866</v>
      </c>
      <c r="C59" s="43"/>
      <c r="D59" s="13">
        <f t="shared" si="3"/>
        <v>275</v>
      </c>
      <c r="F59" s="14" t="str">
        <f>IF(B59=B$1,INDEX(Dots!E:E,D59),"")</f>
        <v/>
      </c>
      <c r="G59" s="14">
        <f t="shared" si="4"/>
        <v>0</v>
      </c>
      <c r="H59" s="14">
        <f t="shared" si="5"/>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37841866</v>
      </c>
      <c r="C60" s="43"/>
      <c r="D60" s="13">
        <f t="shared" si="3"/>
        <v>276</v>
      </c>
      <c r="F60" s="14" t="str">
        <f>IF(B60=B$1,INDEX(Dots!E:E,D60),"")</f>
        <v/>
      </c>
      <c r="G60" s="14">
        <f t="shared" si="4"/>
        <v>0</v>
      </c>
      <c r="H60" s="14">
        <f t="shared" si="5"/>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34009388</v>
      </c>
      <c r="C61" s="43"/>
      <c r="D61" s="13">
        <f t="shared" si="3"/>
        <v>277</v>
      </c>
      <c r="F61" s="14" t="str">
        <f>IF(B61=B$1,INDEX(Dots!E:E,D61),"")</f>
        <v/>
      </c>
      <c r="G61" s="14">
        <f t="shared" si="4"/>
        <v>0</v>
      </c>
      <c r="H61" s="14">
        <f t="shared" si="5"/>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00687308</v>
      </c>
      <c r="C62" s="43"/>
      <c r="D62" s="13">
        <f t="shared" si="3"/>
        <v>278</v>
      </c>
      <c r="F62" s="14" t="str">
        <f>IF(B62=B$1,INDEX(Dots!E:E,D62),"")</f>
        <v/>
      </c>
      <c r="G62" s="14">
        <f t="shared" si="4"/>
        <v>0</v>
      </c>
      <c r="H62" s="14">
        <f t="shared" si="5"/>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00687308</v>
      </c>
      <c r="C63" s="43"/>
      <c r="D63" s="13">
        <f t="shared" si="3"/>
        <v>279</v>
      </c>
      <c r="F63" s="14" t="str">
        <f>IF(B63=B$1,INDEX(Dots!E:E,D63),"")</f>
        <v/>
      </c>
      <c r="G63" s="14">
        <f t="shared" si="4"/>
        <v>0</v>
      </c>
      <c r="H63" s="14">
        <f t="shared" si="5"/>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00687308</v>
      </c>
      <c r="C64" s="43"/>
      <c r="D64" s="13">
        <f t="shared" si="3"/>
        <v>280</v>
      </c>
      <c r="F64" s="14" t="str">
        <f>IF(B64=B$1,INDEX(Dots!E:E,D64),"")</f>
        <v/>
      </c>
      <c r="G64" s="14">
        <f t="shared" si="4"/>
        <v>0</v>
      </c>
      <c r="H64" s="14">
        <f t="shared" si="5"/>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00687308</v>
      </c>
      <c r="C65" s="43"/>
      <c r="D65" s="13">
        <f t="shared" si="3"/>
        <v>281</v>
      </c>
      <c r="F65" s="14" t="str">
        <f>IF(B65=B$1,INDEX(Dots!E:E,D65),"")</f>
        <v/>
      </c>
      <c r="G65" s="14">
        <f t="shared" si="4"/>
        <v>0</v>
      </c>
      <c r="H65" s="14">
        <f t="shared" si="5"/>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00687308</v>
      </c>
      <c r="C66" s="43"/>
      <c r="D66" s="13">
        <f t="shared" si="3"/>
        <v>282</v>
      </c>
      <c r="F66" s="14" t="str">
        <f>IF(B66=B$1,INDEX(Dots!E:E,D66),"")</f>
        <v/>
      </c>
      <c r="G66" s="14">
        <f t="shared" ref="G66:G101" si="6">SUMIF(A$127:A$20012,A66,G$127:G$20012)</f>
        <v>0</v>
      </c>
      <c r="H66" s="14">
        <f t="shared" ref="H66:H101" si="7">SUMIF(A$127:A$20012,A66,H$127:H$20012)</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00687308</v>
      </c>
      <c r="C67" s="43"/>
      <c r="D67" s="13">
        <f t="shared" si="3"/>
        <v>283</v>
      </c>
      <c r="F67" s="14" t="str">
        <f>IF(B67=B$1,INDEX(Dots!E:E,D67),"")</f>
        <v/>
      </c>
      <c r="G67" s="14">
        <f t="shared" si="6"/>
        <v>0</v>
      </c>
      <c r="H67" s="14">
        <f t="shared" si="7"/>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00687308</v>
      </c>
      <c r="C68" s="43"/>
      <c r="D68" s="13">
        <f t="shared" si="3"/>
        <v>284</v>
      </c>
      <c r="F68" s="14" t="str">
        <f>IF(B68=B$1,INDEX(Dots!E:E,D68),"")</f>
        <v/>
      </c>
      <c r="G68" s="14">
        <f t="shared" si="6"/>
        <v>0</v>
      </c>
      <c r="H68" s="14">
        <f t="shared" si="7"/>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00687308</v>
      </c>
      <c r="C69" s="43"/>
      <c r="D69" s="13">
        <f t="shared" si="3"/>
        <v>285</v>
      </c>
      <c r="F69" s="14" t="str">
        <f>IF(B69=B$1,INDEX(Dots!E:E,D69),"")</f>
        <v/>
      </c>
      <c r="G69" s="14">
        <f t="shared" si="6"/>
        <v>0</v>
      </c>
      <c r="H69" s="14">
        <f t="shared" si="7"/>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00687308</v>
      </c>
      <c r="C70" s="43"/>
      <c r="D70" s="13">
        <f t="shared" si="3"/>
        <v>286</v>
      </c>
      <c r="F70" s="14" t="str">
        <f>IF(B70=B$1,INDEX(Dots!E:E,D70),"")</f>
        <v/>
      </c>
      <c r="G70" s="14">
        <f t="shared" si="6"/>
        <v>0</v>
      </c>
      <c r="H70" s="14">
        <f t="shared" si="7"/>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00687308</v>
      </c>
      <c r="C71" s="43"/>
      <c r="D71" s="13">
        <f t="shared" si="3"/>
        <v>287</v>
      </c>
      <c r="F71" s="14" t="str">
        <f>IF(B71=B$1,INDEX(Dots!E:E,D71),"")</f>
        <v/>
      </c>
      <c r="G71" s="14">
        <f t="shared" si="6"/>
        <v>0</v>
      </c>
      <c r="H71" s="14">
        <f t="shared" si="7"/>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00687308 3</v>
      </c>
      <c r="C72" s="43"/>
      <c r="D72" s="13">
        <f t="shared" si="3"/>
        <v>288</v>
      </c>
      <c r="F72" s="14" t="str">
        <f>IF(B72=B$1,INDEX(Dots!E:E,D72),"")</f>
        <v/>
      </c>
      <c r="G72" s="14">
        <f t="shared" si="6"/>
        <v>0</v>
      </c>
      <c r="H72" s="14">
        <f t="shared" si="7"/>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00687308 6</v>
      </c>
      <c r="C73" s="43"/>
      <c r="D73" s="13">
        <f t="shared" si="3"/>
        <v>289</v>
      </c>
      <c r="F73" s="14" t="str">
        <f>IF(B73=B$1,INDEX(Dots!E:E,D73),"")</f>
        <v/>
      </c>
      <c r="G73" s="14">
        <f t="shared" si="6"/>
        <v>0</v>
      </c>
      <c r="H73" s="14">
        <f t="shared" si="7"/>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00687308 1</v>
      </c>
      <c r="C74" s="43"/>
      <c r="D74" s="13">
        <f t="shared" si="3"/>
        <v>290</v>
      </c>
      <c r="F74" s="14" t="str">
        <f>IF(B74=B$1,INDEX(Dots!E:E,D74),"")</f>
        <v/>
      </c>
      <c r="G74" s="14">
        <f t="shared" si="6"/>
        <v>0</v>
      </c>
      <c r="H74" s="14">
        <f t="shared" si="7"/>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00687308 8</v>
      </c>
      <c r="C75" s="43"/>
      <c r="D75" s="13">
        <f t="shared" si="3"/>
        <v>291</v>
      </c>
      <c r="F75" s="14" t="str">
        <f>IF(B75=B$1,INDEX(Dots!E:E,D75),"")</f>
        <v/>
      </c>
      <c r="G75" s="14">
        <f t="shared" si="6"/>
        <v>0</v>
      </c>
      <c r="H75" s="14">
        <f t="shared" si="7"/>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31825443</v>
      </c>
      <c r="C76" s="43"/>
      <c r="D76" s="13">
        <f t="shared" si="3"/>
        <v>292</v>
      </c>
      <c r="F76" s="14" t="str">
        <f>IF(B76=B$1,INDEX(Dots!E:E,D76),"")</f>
        <v/>
      </c>
      <c r="G76" s="14">
        <f t="shared" si="6"/>
        <v>0</v>
      </c>
      <c r="H76" s="14">
        <f t="shared" si="7"/>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31825443</v>
      </c>
      <c r="C77" s="43"/>
      <c r="D77" s="13">
        <f t="shared" si="3"/>
        <v>293</v>
      </c>
      <c r="F77" s="14" t="str">
        <f>IF(B77=B$1,INDEX(Dots!E:E,D77),"")</f>
        <v/>
      </c>
      <c r="G77" s="14">
        <f t="shared" si="6"/>
        <v>0</v>
      </c>
      <c r="H77" s="14">
        <f t="shared" si="7"/>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31825443</v>
      </c>
      <c r="C78" s="43"/>
      <c r="D78" s="13">
        <f t="shared" si="3"/>
        <v>294</v>
      </c>
      <c r="F78" s="14" t="str">
        <f>IF(B78=B$1,INDEX(Dots!E:E,D78),"")</f>
        <v/>
      </c>
      <c r="G78" s="14">
        <f t="shared" si="6"/>
        <v>0</v>
      </c>
      <c r="H78" s="14">
        <f t="shared" si="7"/>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00586455</v>
      </c>
      <c r="C79" s="43"/>
      <c r="D79" s="13">
        <f t="shared" si="3"/>
        <v>295</v>
      </c>
      <c r="F79" s="14" t="str">
        <f>IF(B79=B$1,INDEX(Dots!E:E,D79),"")</f>
        <v/>
      </c>
      <c r="G79" s="14">
        <f t="shared" si="6"/>
        <v>0</v>
      </c>
      <c r="H79" s="14">
        <f t="shared" si="7"/>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00586455</v>
      </c>
      <c r="C80" s="43"/>
      <c r="D80" s="13">
        <f t="shared" si="3"/>
        <v>296</v>
      </c>
      <c r="F80" s="14" t="str">
        <f>IF(B80=B$1,INDEX(Dots!E:E,D80),"")</f>
        <v/>
      </c>
      <c r="G80" s="14">
        <f t="shared" si="6"/>
        <v>0</v>
      </c>
      <c r="H80" s="14">
        <f t="shared" si="7"/>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00586455</v>
      </c>
      <c r="C81" s="43"/>
      <c r="D81" s="13">
        <f t="shared" ref="D81:D101" si="8">D80+1</f>
        <v>297</v>
      </c>
      <c r="F81" s="14" t="str">
        <f>IF(B81=B$1,INDEX(Dots!E:E,D81),"")</f>
        <v/>
      </c>
      <c r="G81" s="14">
        <f t="shared" si="6"/>
        <v>0</v>
      </c>
      <c r="H81" s="14">
        <f t="shared" si="7"/>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00586455</v>
      </c>
      <c r="C82" s="43"/>
      <c r="D82" s="13">
        <f t="shared" si="8"/>
        <v>298</v>
      </c>
      <c r="F82" s="14" t="str">
        <f>IF(B82=B$1,INDEX(Dots!E:E,D82),"")</f>
        <v/>
      </c>
      <c r="G82" s="14">
        <f t="shared" si="6"/>
        <v>0</v>
      </c>
      <c r="H82" s="14">
        <f t="shared" si="7"/>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00586455</v>
      </c>
      <c r="C83" s="43"/>
      <c r="D83" s="13">
        <f t="shared" si="8"/>
        <v>299</v>
      </c>
      <c r="F83" s="14" t="str">
        <f>IF(B83=B$1,INDEX(Dots!E:E,D83),"")</f>
        <v/>
      </c>
      <c r="G83" s="14">
        <f t="shared" si="6"/>
        <v>0</v>
      </c>
      <c r="H83" s="14">
        <f t="shared" si="7"/>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31771688</v>
      </c>
      <c r="C84" s="43"/>
      <c r="D84" s="13">
        <f t="shared" si="8"/>
        <v>300</v>
      </c>
      <c r="F84" s="14" t="str">
        <f>IF(B84=B$1,INDEX(Dots!E:E,D84),"")</f>
        <v/>
      </c>
      <c r="G84" s="14">
        <f t="shared" si="6"/>
        <v>0</v>
      </c>
      <c r="H84" s="14">
        <f t="shared" si="7"/>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31771688</v>
      </c>
      <c r="C85" s="43"/>
      <c r="D85" s="13">
        <f t="shared" si="8"/>
        <v>301</v>
      </c>
      <c r="F85" s="14" t="str">
        <f>IF(B85=B$1,INDEX(Dots!E:E,D85),"")</f>
        <v/>
      </c>
      <c r="G85" s="14">
        <f t="shared" si="6"/>
        <v>0</v>
      </c>
      <c r="H85" s="14">
        <f t="shared" si="7"/>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31771688</v>
      </c>
      <c r="C86" s="43"/>
      <c r="D86" s="13">
        <f t="shared" si="8"/>
        <v>302</v>
      </c>
      <c r="F86" s="14" t="str">
        <f>IF(B86=B$1,INDEX(Dots!E:E,D86),"")</f>
        <v/>
      </c>
      <c r="G86" s="14">
        <f t="shared" si="6"/>
        <v>0</v>
      </c>
      <c r="H86" s="14">
        <f t="shared" si="7"/>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31771688</v>
      </c>
      <c r="C87" s="43"/>
      <c r="D87" s="13">
        <f t="shared" si="8"/>
        <v>303</v>
      </c>
      <c r="F87" s="14" t="str">
        <f>IF(B87=B$1,INDEX(Dots!E:E,D87),"")</f>
        <v/>
      </c>
      <c r="G87" s="14">
        <f t="shared" si="6"/>
        <v>0</v>
      </c>
      <c r="H87" s="14">
        <f t="shared" si="7"/>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31805540</v>
      </c>
      <c r="C88" s="43"/>
      <c r="D88" s="13">
        <f t="shared" si="8"/>
        <v>304</v>
      </c>
      <c r="F88" s="14" t="str">
        <f>IF(B88=B$1,INDEX(Dots!E:E,D88),"")</f>
        <v/>
      </c>
      <c r="G88" s="14">
        <f t="shared" si="6"/>
        <v>0</v>
      </c>
      <c r="H88" s="14">
        <f t="shared" si="7"/>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31805540</v>
      </c>
      <c r="C89" s="43"/>
      <c r="D89" s="13">
        <f t="shared" si="8"/>
        <v>305</v>
      </c>
      <c r="F89" s="14" t="str">
        <f>IF(B89=B$1,INDEX(Dots!E:E,D89),"")</f>
        <v/>
      </c>
      <c r="G89" s="14">
        <f t="shared" si="6"/>
        <v>0</v>
      </c>
      <c r="H89" s="14">
        <f t="shared" si="7"/>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31805540</v>
      </c>
      <c r="C90" s="43"/>
      <c r="D90" s="13">
        <f t="shared" si="8"/>
        <v>306</v>
      </c>
      <c r="F90" s="14" t="str">
        <f>IF(B90=B$1,INDEX(Dots!E:E,D90),"")</f>
        <v/>
      </c>
      <c r="G90" s="14">
        <f t="shared" si="6"/>
        <v>0</v>
      </c>
      <c r="H90" s="14">
        <f t="shared" si="7"/>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31805540</v>
      </c>
      <c r="C91" s="43"/>
      <c r="D91" s="13">
        <f t="shared" si="8"/>
        <v>307</v>
      </c>
      <c r="F91" s="14" t="str">
        <f>IF(B91=B$1,INDEX(Dots!E:E,D91),"")</f>
        <v/>
      </c>
      <c r="G91" s="14">
        <f t="shared" si="6"/>
        <v>0</v>
      </c>
      <c r="H91" s="14">
        <f t="shared" si="7"/>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31805540</v>
      </c>
      <c r="C92" s="43"/>
      <c r="D92" s="13">
        <f t="shared" si="8"/>
        <v>308</v>
      </c>
      <c r="F92" s="14" t="str">
        <f>IF(B92=B$1,INDEX(Dots!E:E,D92),"")</f>
        <v/>
      </c>
      <c r="G92" s="14">
        <f t="shared" si="6"/>
        <v>0</v>
      </c>
      <c r="H92" s="14">
        <f t="shared" si="7"/>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31805540</v>
      </c>
      <c r="C93" s="43"/>
      <c r="D93" s="13">
        <f t="shared" si="8"/>
        <v>309</v>
      </c>
      <c r="F93" s="14" t="str">
        <f>IF(B93=B$1,INDEX(Dots!E:E,D93),"")</f>
        <v/>
      </c>
      <c r="G93" s="14">
        <f t="shared" si="6"/>
        <v>0</v>
      </c>
      <c r="H93" s="14">
        <f t="shared" si="7"/>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30793009</v>
      </c>
      <c r="C94" s="43"/>
      <c r="D94" s="13">
        <f t="shared" si="8"/>
        <v>310</v>
      </c>
      <c r="F94" s="14" t="str">
        <f>IF(B94=B$1,INDEX(Dots!E:E,D94),"")</f>
        <v/>
      </c>
      <c r="G94" s="14">
        <f t="shared" si="6"/>
        <v>0</v>
      </c>
      <c r="H94" s="14">
        <f t="shared" si="7"/>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30793009</v>
      </c>
      <c r="C95" s="43"/>
      <c r="D95" s="13">
        <f t="shared" si="8"/>
        <v>311</v>
      </c>
      <c r="F95" s="14" t="str">
        <f>IF(B95=B$1,INDEX(Dots!E:E,D95),"")</f>
        <v/>
      </c>
      <c r="G95" s="14">
        <f t="shared" si="6"/>
        <v>0</v>
      </c>
      <c r="H95" s="14">
        <f t="shared" si="7"/>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30793009</v>
      </c>
      <c r="C96" s="43"/>
      <c r="D96" s="13">
        <f t="shared" si="8"/>
        <v>312</v>
      </c>
      <c r="F96" s="14" t="str">
        <f>IF(B96=B$1,INDEX(Dots!E:E,D96),"")</f>
        <v/>
      </c>
      <c r="G96" s="14">
        <f t="shared" si="6"/>
        <v>0</v>
      </c>
      <c r="H96" s="14">
        <f t="shared" si="7"/>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30793009</v>
      </c>
      <c r="C97" s="43"/>
      <c r="D97" s="13">
        <f t="shared" si="8"/>
        <v>313</v>
      </c>
      <c r="F97" s="14" t="str">
        <f>IF(B97=B$1,INDEX(Dots!E:E,D97),"")</f>
        <v/>
      </c>
      <c r="G97" s="14">
        <f t="shared" si="6"/>
        <v>0</v>
      </c>
      <c r="H97" s="14">
        <f t="shared" si="7"/>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00677604</v>
      </c>
      <c r="C98" s="43"/>
      <c r="D98" s="13">
        <f t="shared" si="8"/>
        <v>314</v>
      </c>
      <c r="F98" s="14" t="str">
        <f>IF(B98=B$1,INDEX(Dots!E:E,D98),"")</f>
        <v/>
      </c>
      <c r="G98" s="14">
        <f t="shared" si="6"/>
        <v>0</v>
      </c>
      <c r="H98" s="14">
        <f t="shared" si="7"/>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00677604</v>
      </c>
      <c r="C99" s="43"/>
      <c r="D99" s="13">
        <f t="shared" si="8"/>
        <v>315</v>
      </c>
      <c r="F99" s="14" t="str">
        <f>IF(B99=B$1,INDEX(Dots!E:E,D99),"")</f>
        <v/>
      </c>
      <c r="G99" s="14">
        <f t="shared" si="6"/>
        <v>0</v>
      </c>
      <c r="H99" s="14">
        <f t="shared" si="7"/>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00677604</v>
      </c>
      <c r="C100" s="43"/>
      <c r="D100" s="13">
        <f t="shared" si="8"/>
        <v>316</v>
      </c>
      <c r="F100" s="14" t="str">
        <f>IF(B100=B$1,INDEX(Dots!E:E,D100),"")</f>
        <v/>
      </c>
      <c r="G100" s="14">
        <f t="shared" si="6"/>
        <v>0</v>
      </c>
      <c r="H100" s="14">
        <f t="shared" si="7"/>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30811082</v>
      </c>
      <c r="C101" s="43"/>
      <c r="D101" s="13">
        <f t="shared" si="8"/>
        <v>317</v>
      </c>
      <c r="F101" s="14" t="str">
        <f>IF(B101=B$1,INDEX(Dots!E:E,D101),"")</f>
        <v/>
      </c>
      <c r="G101" s="14">
        <f t="shared" si="6"/>
        <v>0</v>
      </c>
      <c r="H101" s="14">
        <f t="shared" si="7"/>
        <v>0</v>
      </c>
      <c r="I101" s="15" t="str">
        <f>IF(B101=B$1,INDEX(Dots!G:G,D101),"")</f>
        <v/>
      </c>
      <c r="J101" s="15" t="str">
        <f>IF(B101=B$1,INDEX(Dots!H:H,D101),"")</f>
        <v/>
      </c>
      <c r="K101" s="15" t="str">
        <f>IF(B101=B$1,INDEX(Dots!F:F,D101),"")</f>
        <v/>
      </c>
    </row>
    <row r="102" spans="1:11" s="13" customFormat="1" hidden="1">
      <c r="B102" s="43"/>
      <c r="C102" s="43"/>
      <c r="G102" s="14"/>
      <c r="H102" s="14"/>
      <c r="I102" s="15"/>
      <c r="J102" s="15"/>
    </row>
    <row r="103" spans="1:11" s="13" customFormat="1" hidden="1">
      <c r="B103" s="43"/>
      <c r="C103" s="43"/>
      <c r="G103" s="14"/>
      <c r="H103" s="14"/>
      <c r="I103" s="15"/>
      <c r="J103" s="15"/>
    </row>
    <row r="104" spans="1:11" s="13" customFormat="1" hidden="1">
      <c r="B104" s="43"/>
      <c r="C104" s="43"/>
      <c r="G104" s="14"/>
      <c r="H104" s="14"/>
      <c r="I104" s="15"/>
      <c r="J104" s="15"/>
    </row>
    <row r="105" spans="1:11" s="13" customFormat="1" ht="135" hidden="1">
      <c r="B105" s="43"/>
      <c r="C105" s="43"/>
      <c r="E105" s="56" t="s">
        <v>683</v>
      </c>
      <c r="G105" s="14"/>
      <c r="H105" s="14"/>
      <c r="I105" s="15"/>
      <c r="J105" s="15"/>
    </row>
    <row r="106" spans="1:11" s="13" customFormat="1" ht="56.25" hidden="1">
      <c r="B106" s="43"/>
      <c r="C106" s="43"/>
      <c r="E106" s="56" t="s">
        <v>1155</v>
      </c>
      <c r="G106" s="14"/>
      <c r="H106" s="14"/>
      <c r="I106" s="15"/>
      <c r="J106" s="15"/>
    </row>
    <row r="107" spans="1:11" s="13" customFormat="1" ht="45" hidden="1">
      <c r="B107" s="43"/>
      <c r="C107" s="43"/>
      <c r="E107" s="57" t="s">
        <v>684</v>
      </c>
      <c r="G107" s="14"/>
      <c r="H107" s="14"/>
      <c r="I107" s="15"/>
      <c r="J107" s="15"/>
    </row>
    <row r="108" spans="1:11" s="13" customFormat="1" ht="191.25" hidden="1">
      <c r="B108" s="50"/>
      <c r="C108" s="50"/>
      <c r="E108" s="56" t="s">
        <v>685</v>
      </c>
      <c r="G108" s="14"/>
      <c r="H108" s="14"/>
      <c r="I108" s="15"/>
      <c r="J108" s="15"/>
    </row>
    <row r="109" spans="1:11" s="17" customFormat="1" ht="15.75">
      <c r="A109" s="164" t="s">
        <v>1277</v>
      </c>
      <c r="B109" s="164"/>
      <c r="C109" s="164"/>
      <c r="D109" s="164"/>
      <c r="E109" s="164"/>
      <c r="F109" s="164"/>
      <c r="G109" s="164"/>
      <c r="H109" s="164"/>
      <c r="I109" s="16"/>
      <c r="J109" s="16"/>
    </row>
    <row r="110" spans="1:11" s="17" customFormat="1" ht="31.5" customHeight="1">
      <c r="A110" s="165" t="s">
        <v>2685</v>
      </c>
      <c r="B110" s="166"/>
      <c r="C110" s="166"/>
      <c r="D110" s="166"/>
      <c r="E110" s="166"/>
      <c r="F110" s="166"/>
      <c r="G110" s="166"/>
      <c r="H110" s="166"/>
      <c r="I110" s="19"/>
      <c r="J110" s="19"/>
    </row>
    <row r="111" spans="1:11" s="17" customFormat="1" ht="15">
      <c r="A111" s="18"/>
      <c r="B111" s="44"/>
      <c r="C111" s="44"/>
      <c r="D111" s="18"/>
      <c r="E111" s="146"/>
      <c r="F111" s="18"/>
      <c r="G111" s="21"/>
      <c r="H111" s="52" t="s">
        <v>449</v>
      </c>
      <c r="I111" s="19"/>
      <c r="J111" s="19"/>
    </row>
    <row r="112" spans="1:11" s="17" customFormat="1" ht="15.95" customHeight="1">
      <c r="A112" s="20" t="s">
        <v>271</v>
      </c>
      <c r="B112" s="45">
        <v>72</v>
      </c>
      <c r="C112" s="45"/>
      <c r="D112" s="21"/>
      <c r="E112" s="21"/>
      <c r="F112" s="21"/>
      <c r="G112" s="21"/>
      <c r="H112" s="54">
        <v>42411</v>
      </c>
      <c r="I112" s="19"/>
      <c r="J112" s="19"/>
    </row>
    <row r="113" spans="1:10" s="17" customFormat="1" ht="6.75" customHeight="1">
      <c r="A113" s="20"/>
      <c r="B113" s="46"/>
      <c r="C113" s="46"/>
      <c r="D113" s="21"/>
      <c r="E113" s="21"/>
      <c r="F113" s="21"/>
      <c r="G113" s="21"/>
      <c r="H113" s="21"/>
      <c r="I113" s="19"/>
      <c r="J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25.5" customHeight="1">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15.7.2016</v>
      </c>
      <c r="B120" s="47"/>
      <c r="C120" s="47"/>
      <c r="F120" s="6"/>
      <c r="G120" s="6"/>
      <c r="H120" s="6"/>
    </row>
    <row r="121" spans="1:10" s="5" customFormat="1" ht="36.75" customHeight="1">
      <c r="A121" s="167" t="s">
        <v>2714</v>
      </c>
      <c r="B121" s="167"/>
      <c r="C121" s="167"/>
      <c r="D121" s="7"/>
      <c r="E121" s="167" t="s">
        <v>1087</v>
      </c>
      <c r="F121" s="167"/>
      <c r="G121" s="167"/>
      <c r="H121" s="167"/>
      <c r="I121" s="7"/>
    </row>
    <row r="122" spans="1:10" s="5" customFormat="1" ht="29.25" customHeight="1">
      <c r="A122" s="163" t="s">
        <v>487</v>
      </c>
      <c r="B122" s="163"/>
      <c r="C122" s="163"/>
      <c r="D122" s="106"/>
      <c r="E122" s="163" t="s">
        <v>2598</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60" t="s">
        <v>1170</v>
      </c>
      <c r="B125" s="161"/>
      <c r="C125" s="161"/>
      <c r="D125" s="161"/>
      <c r="E125" s="161"/>
      <c r="F125" s="161"/>
      <c r="G125" s="161"/>
      <c r="H125" s="162"/>
      <c r="I125" s="7"/>
      <c r="J125" s="5"/>
    </row>
    <row r="126" spans="1:10" s="4" customFormat="1" ht="16.5" customHeight="1">
      <c r="A126" s="123"/>
      <c r="B126" s="123"/>
      <c r="C126" s="123"/>
      <c r="D126" s="123"/>
      <c r="E126" s="123"/>
      <c r="F126" s="123"/>
      <c r="G126" s="123"/>
      <c r="H126" s="123"/>
      <c r="I126" s="7"/>
      <c r="J126" s="5"/>
    </row>
    <row r="127" spans="1:10" ht="146.25">
      <c r="A127" s="9" t="s">
        <v>2715</v>
      </c>
      <c r="B127" s="51"/>
      <c r="C127" s="51"/>
      <c r="D127" s="10"/>
      <c r="E127" s="9" t="s">
        <v>2716</v>
      </c>
      <c r="F127" s="9"/>
      <c r="G127" s="11"/>
      <c r="H127" s="11"/>
      <c r="I127" s="97"/>
      <c r="J127" s="8"/>
    </row>
    <row r="128" spans="1:10" ht="33.75">
      <c r="A128" s="9" t="s">
        <v>2715</v>
      </c>
      <c r="B128" s="51" t="s">
        <v>2718</v>
      </c>
      <c r="C128" s="51"/>
      <c r="D128" s="10">
        <v>42402</v>
      </c>
      <c r="E128" s="9" t="s">
        <v>2717</v>
      </c>
      <c r="F128" s="9"/>
      <c r="G128" s="11">
        <v>230</v>
      </c>
      <c r="H128" s="11">
        <v>100</v>
      </c>
      <c r="I128" s="97"/>
      <c r="J128" s="8"/>
    </row>
    <row r="129" spans="1:18" ht="33.75">
      <c r="A129" s="9" t="s">
        <v>2715</v>
      </c>
      <c r="B129" s="51" t="s">
        <v>2721</v>
      </c>
      <c r="C129" s="51" t="s">
        <v>2722</v>
      </c>
      <c r="D129" s="10">
        <v>42408</v>
      </c>
      <c r="E129" s="9" t="s">
        <v>2719</v>
      </c>
      <c r="F129" s="9" t="s">
        <v>2720</v>
      </c>
      <c r="G129" s="11">
        <v>1640</v>
      </c>
      <c r="H129" s="11"/>
      <c r="I129" s="97"/>
      <c r="J129" s="8"/>
    </row>
    <row r="130" spans="1:18" ht="33.75">
      <c r="A130" s="9" t="s">
        <v>2715</v>
      </c>
      <c r="B130" s="51" t="s">
        <v>2723</v>
      </c>
      <c r="C130" s="51"/>
      <c r="D130" s="10">
        <v>42411</v>
      </c>
      <c r="E130" s="9" t="s">
        <v>2724</v>
      </c>
      <c r="F130" s="9" t="s">
        <v>1087</v>
      </c>
      <c r="G130" s="11">
        <v>824.5</v>
      </c>
      <c r="H130" s="11"/>
      <c r="I130" s="97"/>
      <c r="J130" s="8"/>
    </row>
    <row r="131" spans="1:18" ht="33.75">
      <c r="A131" s="9" t="s">
        <v>2715</v>
      </c>
      <c r="B131" s="51" t="s">
        <v>2725</v>
      </c>
      <c r="C131" s="51" t="s">
        <v>2728</v>
      </c>
      <c r="D131" s="10">
        <v>42411</v>
      </c>
      <c r="E131" s="9" t="s">
        <v>2726</v>
      </c>
      <c r="F131" s="9" t="s">
        <v>2727</v>
      </c>
      <c r="G131" s="11"/>
      <c r="H131" s="11">
        <v>110</v>
      </c>
      <c r="I131" s="97"/>
      <c r="J131" s="8"/>
    </row>
    <row r="132" spans="1:18" ht="157.5">
      <c r="A132" s="9" t="s">
        <v>2715</v>
      </c>
      <c r="B132" s="51"/>
      <c r="C132" s="51"/>
      <c r="D132" s="10"/>
      <c r="E132" s="9" t="s">
        <v>2729</v>
      </c>
      <c r="F132" s="9"/>
      <c r="G132" s="11"/>
      <c r="H132" s="11"/>
      <c r="I132" s="97"/>
      <c r="J132" s="8"/>
    </row>
    <row r="133" spans="1:18" ht="22.5">
      <c r="A133" s="9" t="s">
        <v>2730</v>
      </c>
      <c r="B133" s="51" t="s">
        <v>2732</v>
      </c>
      <c r="C133" s="51"/>
      <c r="D133" s="10">
        <v>42415</v>
      </c>
      <c r="E133" s="9" t="s">
        <v>2717</v>
      </c>
      <c r="F133" s="9" t="s">
        <v>2731</v>
      </c>
      <c r="G133" s="11">
        <v>140</v>
      </c>
      <c r="H133" s="11"/>
      <c r="I133" s="97"/>
      <c r="J133" s="8"/>
    </row>
    <row r="134" spans="1:18" ht="22.5">
      <c r="A134" s="9" t="s">
        <v>2730</v>
      </c>
      <c r="B134" s="51" t="s">
        <v>2733</v>
      </c>
      <c r="C134" s="51"/>
      <c r="D134" s="10">
        <v>42415</v>
      </c>
      <c r="E134" s="9" t="s">
        <v>2719</v>
      </c>
      <c r="F134" s="9" t="s">
        <v>2731</v>
      </c>
      <c r="G134" s="11">
        <v>300</v>
      </c>
      <c r="H134" s="11">
        <v>300</v>
      </c>
      <c r="I134" s="97"/>
      <c r="J134" s="8"/>
    </row>
    <row r="135" spans="1:18" ht="33.75">
      <c r="A135" s="9" t="s">
        <v>2730</v>
      </c>
      <c r="B135" s="51" t="s">
        <v>2734</v>
      </c>
      <c r="C135" s="51"/>
      <c r="D135" s="10">
        <v>42423</v>
      </c>
      <c r="E135" s="9" t="s">
        <v>2735</v>
      </c>
      <c r="F135" s="9" t="s">
        <v>2736</v>
      </c>
      <c r="G135" s="11">
        <v>601.5</v>
      </c>
      <c r="H135" s="11"/>
      <c r="I135" s="97"/>
      <c r="J135" s="8"/>
    </row>
    <row r="136" spans="1:18" ht="22.5">
      <c r="A136" s="9" t="s">
        <v>2730</v>
      </c>
      <c r="B136" s="51" t="s">
        <v>2746</v>
      </c>
      <c r="C136" s="51"/>
      <c r="D136" s="10">
        <v>42485</v>
      </c>
      <c r="E136" s="9" t="s">
        <v>2747</v>
      </c>
      <c r="F136" s="9" t="s">
        <v>2748</v>
      </c>
      <c r="G136" s="11">
        <v>12.6</v>
      </c>
      <c r="H136" s="11"/>
      <c r="I136" s="97"/>
      <c r="J136" s="8"/>
    </row>
    <row r="137" spans="1:18" ht="22.5">
      <c r="A137" s="9" t="s">
        <v>2730</v>
      </c>
      <c r="B137" s="51" t="s">
        <v>2752</v>
      </c>
      <c r="C137" s="51" t="s">
        <v>2753</v>
      </c>
      <c r="D137" s="10">
        <v>42550</v>
      </c>
      <c r="E137" s="9" t="s">
        <v>2750</v>
      </c>
      <c r="F137" s="9" t="s">
        <v>2749</v>
      </c>
      <c r="G137" s="11">
        <v>220</v>
      </c>
      <c r="H137" s="11"/>
      <c r="I137" s="97"/>
      <c r="J137" s="8"/>
    </row>
    <row r="138" spans="1:18" ht="33.75">
      <c r="A138" s="9" t="s">
        <v>2715</v>
      </c>
      <c r="B138" s="51" t="s">
        <v>2752</v>
      </c>
      <c r="C138" s="51" t="s">
        <v>2753</v>
      </c>
      <c r="D138" s="10">
        <v>42550</v>
      </c>
      <c r="E138" s="9" t="s">
        <v>2751</v>
      </c>
      <c r="F138" s="9" t="s">
        <v>2749</v>
      </c>
      <c r="G138" s="11">
        <v>85</v>
      </c>
      <c r="H138" s="11"/>
      <c r="I138" s="97"/>
      <c r="J138" s="8"/>
    </row>
    <row r="139" spans="1:18" ht="12.75">
      <c r="A139" s="9"/>
      <c r="B139" s="51"/>
      <c r="C139" s="51"/>
      <c r="D139" s="10"/>
      <c r="E139" s="9"/>
      <c r="F139" s="9"/>
      <c r="G139" s="11"/>
      <c r="H139" s="11"/>
      <c r="I139" s="97"/>
      <c r="J139" s="8"/>
    </row>
    <row r="140" spans="1:18" ht="12.75">
      <c r="A140" s="9"/>
      <c r="B140" s="51"/>
      <c r="C140" s="51"/>
      <c r="D140" s="10"/>
      <c r="E140" s="9"/>
      <c r="F140" s="9"/>
      <c r="G140" s="11"/>
      <c r="H140" s="11"/>
      <c r="I140" s="97"/>
      <c r="J140" s="8"/>
    </row>
    <row r="141" spans="1:18" ht="12.75">
      <c r="A141" s="9"/>
      <c r="B141" s="51"/>
      <c r="C141" s="51"/>
      <c r="D141" s="10"/>
      <c r="E141" s="9"/>
      <c r="F141" s="9"/>
      <c r="G141" s="11"/>
      <c r="H141" s="11"/>
      <c r="I141" s="97"/>
      <c r="J141" s="8"/>
    </row>
    <row r="142" spans="1:18" ht="12.75">
      <c r="A142" s="9"/>
      <c r="B142" s="51"/>
      <c r="C142" s="51"/>
      <c r="D142" s="10"/>
      <c r="E142" s="9"/>
      <c r="F142" s="9"/>
      <c r="G142" s="11"/>
      <c r="H142" s="11"/>
      <c r="I142" s="97"/>
      <c r="J142" s="8"/>
    </row>
    <row r="143" spans="1:18" ht="12.75">
      <c r="A143" s="9"/>
      <c r="B143" s="51"/>
      <c r="C143" s="51"/>
      <c r="D143" s="10"/>
      <c r="E143" s="9"/>
      <c r="F143" s="9"/>
      <c r="G143" s="11"/>
      <c r="H143" s="11"/>
      <c r="I143" s="97"/>
      <c r="J143" s="8"/>
      <c r="M143" s="98"/>
      <c r="N143" s="98"/>
      <c r="O143" s="98"/>
      <c r="P143" s="98"/>
      <c r="Q143" s="98"/>
      <c r="R143" s="98"/>
    </row>
    <row r="144" spans="1:18" ht="12.75">
      <c r="A144" s="9"/>
      <c r="B144" s="51"/>
      <c r="C144" s="51"/>
      <c r="D144" s="10"/>
      <c r="E144" s="9"/>
      <c r="F144" s="9"/>
      <c r="G144" s="11"/>
      <c r="H144" s="11"/>
      <c r="I144" s="97"/>
      <c r="J144" s="8"/>
      <c r="M144" s="98"/>
      <c r="N144" s="98"/>
      <c r="O144" s="98"/>
      <c r="P144" s="98"/>
      <c r="Q144" s="98"/>
      <c r="R144" s="98"/>
    </row>
    <row r="145" spans="1:18" ht="12.75">
      <c r="A145" s="9"/>
      <c r="B145" s="51"/>
      <c r="C145" s="51"/>
      <c r="D145" s="10"/>
      <c r="E145" s="9"/>
      <c r="F145" s="9"/>
      <c r="G145" s="11"/>
      <c r="H145" s="11"/>
      <c r="I145" s="97"/>
      <c r="J145" s="8"/>
      <c r="M145" s="98"/>
      <c r="N145" s="98"/>
      <c r="O145" s="98"/>
      <c r="P145" s="98"/>
      <c r="Q145" s="98"/>
      <c r="R145" s="98"/>
    </row>
    <row r="146" spans="1:18" ht="12.75">
      <c r="A146" s="9"/>
      <c r="B146" s="51"/>
      <c r="C146" s="51"/>
      <c r="D146" s="10"/>
      <c r="E146" s="9"/>
      <c r="F146" s="9"/>
      <c r="G146" s="11"/>
      <c r="H146" s="11"/>
      <c r="I146" s="97"/>
      <c r="J146" s="8"/>
      <c r="O146" s="98"/>
      <c r="P146" s="98"/>
      <c r="Q146" s="98"/>
      <c r="R146" s="98"/>
    </row>
    <row r="147" spans="1:18" ht="12.75">
      <c r="A147" s="9"/>
      <c r="B147" s="51"/>
      <c r="C147" s="51"/>
      <c r="D147" s="10"/>
      <c r="E147" s="9"/>
      <c r="F147" s="9"/>
      <c r="G147" s="11"/>
      <c r="H147" s="11"/>
      <c r="I147" s="97"/>
      <c r="J147" s="8"/>
      <c r="O147" s="98"/>
      <c r="P147" s="98"/>
      <c r="Q147" s="98"/>
      <c r="R147" s="98"/>
    </row>
    <row r="148" spans="1:18" ht="12.75">
      <c r="A148" s="9"/>
      <c r="B148" s="51"/>
      <c r="C148" s="51"/>
      <c r="D148" s="10"/>
      <c r="E148" s="9"/>
      <c r="F148" s="9"/>
      <c r="G148" s="11"/>
      <c r="H148" s="11"/>
      <c r="I148" s="97"/>
      <c r="J148" s="8"/>
      <c r="O148" s="98"/>
      <c r="P148" s="98"/>
      <c r="Q148" s="98"/>
      <c r="R148" s="98"/>
    </row>
    <row r="149" spans="1:18" ht="12.75">
      <c r="A149" s="9"/>
      <c r="B149" s="51"/>
      <c r="C149" s="51"/>
      <c r="D149" s="10"/>
      <c r="E149" s="9"/>
      <c r="F149" s="9"/>
      <c r="G149" s="11"/>
      <c r="H149" s="11"/>
      <c r="I149" s="97"/>
      <c r="J149" s="8"/>
      <c r="O149" s="98"/>
      <c r="P149" s="98"/>
      <c r="Q149" s="98"/>
      <c r="R149" s="98"/>
    </row>
    <row r="150" spans="1:18" ht="12.75">
      <c r="A150" s="9"/>
      <c r="B150" s="51"/>
      <c r="C150" s="51"/>
      <c r="D150" s="10"/>
      <c r="E150" s="9"/>
      <c r="F150" s="9"/>
      <c r="G150" s="11"/>
      <c r="H150" s="11"/>
      <c r="I150" s="97"/>
      <c r="J150" s="8"/>
      <c r="O150" s="98"/>
      <c r="P150" s="98"/>
      <c r="Q150" s="98"/>
      <c r="R150" s="98"/>
    </row>
    <row r="151" spans="1:18" ht="12.75">
      <c r="A151" s="9"/>
      <c r="B151" s="51"/>
      <c r="C151" s="51"/>
      <c r="D151" s="10"/>
      <c r="E151" s="9"/>
      <c r="F151" s="9"/>
      <c r="G151" s="11"/>
      <c r="H151" s="11"/>
      <c r="I151" s="97"/>
      <c r="J151" s="8"/>
      <c r="O151" s="98"/>
      <c r="P151" s="98"/>
      <c r="Q151" s="98"/>
      <c r="R151" s="98"/>
    </row>
    <row r="152" spans="1:18" ht="12.75">
      <c r="A152" s="9"/>
      <c r="B152" s="51"/>
      <c r="C152" s="51"/>
      <c r="D152" s="10"/>
      <c r="E152" s="9"/>
      <c r="F152" s="9"/>
      <c r="G152" s="11"/>
      <c r="H152" s="11"/>
      <c r="I152" s="97"/>
      <c r="J152" s="8"/>
      <c r="O152" s="98"/>
      <c r="P152" s="98"/>
      <c r="Q152" s="98"/>
      <c r="R152" s="98"/>
    </row>
    <row r="153" spans="1:18" ht="12.75">
      <c r="A153" s="9"/>
      <c r="B153" s="51"/>
      <c r="C153" s="51"/>
      <c r="D153" s="10"/>
      <c r="E153" s="9"/>
      <c r="F153" s="9"/>
      <c r="G153" s="11"/>
      <c r="H153" s="11"/>
      <c r="I153" s="97"/>
      <c r="J153" s="8"/>
    </row>
    <row r="154" spans="1:18" ht="12.75">
      <c r="A154" s="9"/>
      <c r="B154" s="51"/>
      <c r="C154" s="51"/>
      <c r="D154" s="10"/>
      <c r="E154" s="9"/>
      <c r="F154" s="9"/>
      <c r="G154" s="11"/>
      <c r="H154" s="11"/>
      <c r="I154" s="97"/>
      <c r="J154" s="8"/>
    </row>
    <row r="155" spans="1:18" ht="12.75">
      <c r="A155" s="9"/>
      <c r="B155" s="51"/>
      <c r="C155" s="51"/>
      <c r="D155" s="10"/>
      <c r="E155" s="9"/>
      <c r="F155" s="9"/>
      <c r="G155" s="11"/>
      <c r="H155" s="11"/>
      <c r="I155" s="97"/>
      <c r="J155" s="8"/>
    </row>
    <row r="156" spans="1:18" ht="12.75">
      <c r="A156" s="9"/>
      <c r="B156" s="51"/>
      <c r="C156" s="51"/>
      <c r="D156" s="10"/>
      <c r="E156" s="9"/>
      <c r="F156" s="9"/>
      <c r="G156" s="11"/>
      <c r="H156" s="11"/>
      <c r="I156" s="97"/>
      <c r="J156" s="8"/>
    </row>
    <row r="157" spans="1:18" ht="12.75">
      <c r="A157" s="9"/>
      <c r="B157" s="51"/>
      <c r="C157" s="51"/>
      <c r="D157" s="10"/>
      <c r="E157" s="9"/>
      <c r="F157" s="9"/>
      <c r="G157" s="11"/>
      <c r="H157" s="11"/>
      <c r="I157" s="97"/>
      <c r="J157" s="8"/>
    </row>
    <row r="158" spans="1:18" ht="12.75">
      <c r="A158" s="9"/>
      <c r="B158" s="51"/>
      <c r="C158" s="51"/>
      <c r="D158" s="10"/>
      <c r="E158" s="9"/>
      <c r="F158" s="9"/>
      <c r="G158" s="11"/>
      <c r="H158" s="11"/>
      <c r="I158" s="97"/>
      <c r="J158" s="8"/>
    </row>
    <row r="159" spans="1:18">
      <c r="A159" s="9"/>
      <c r="B159" s="51"/>
      <c r="C159" s="51"/>
      <c r="D159" s="10"/>
      <c r="E159" s="9"/>
      <c r="F159" s="9"/>
      <c r="G159" s="11"/>
      <c r="H159" s="11"/>
    </row>
    <row r="160" spans="1:18">
      <c r="A160" s="9"/>
      <c r="B160" s="51"/>
      <c r="C160" s="51"/>
      <c r="D160" s="10"/>
      <c r="E160" s="9"/>
      <c r="F160" s="9"/>
      <c r="G160" s="11"/>
      <c r="H160" s="11"/>
    </row>
    <row r="161" spans="1:8">
      <c r="A161" s="9"/>
      <c r="B161" s="51"/>
      <c r="C161" s="51"/>
      <c r="D161" s="10"/>
      <c r="E161" s="9"/>
      <c r="F161" s="9"/>
      <c r="G161" s="11"/>
      <c r="H161" s="11"/>
    </row>
    <row r="162" spans="1:8">
      <c r="A162" s="9"/>
      <c r="B162" s="51"/>
      <c r="C162" s="51"/>
      <c r="D162" s="10"/>
      <c r="E162" s="9"/>
      <c r="F162" s="9"/>
      <c r="G162" s="11"/>
      <c r="H162" s="11"/>
    </row>
    <row r="163" spans="1:8">
      <c r="A163" s="9"/>
      <c r="B163" s="51"/>
      <c r="C163" s="51"/>
      <c r="D163" s="10"/>
      <c r="E163" s="9"/>
      <c r="F163" s="9"/>
      <c r="G163" s="11"/>
      <c r="H163" s="11"/>
    </row>
    <row r="164" spans="1:8">
      <c r="A164" s="9"/>
      <c r="B164" s="51"/>
      <c r="C164" s="51"/>
      <c r="D164" s="10"/>
      <c r="E164" s="9"/>
      <c r="F164" s="9"/>
      <c r="G164" s="11"/>
      <c r="H164" s="11"/>
    </row>
    <row r="165" spans="1:8">
      <c r="A165" s="9"/>
      <c r="B165" s="51"/>
      <c r="C165" s="51"/>
      <c r="D165" s="10"/>
      <c r="E165" s="9"/>
      <c r="F165" s="9"/>
      <c r="G165" s="11"/>
      <c r="H165" s="11"/>
    </row>
    <row r="166" spans="1:8">
      <c r="A166" s="9"/>
      <c r="B166" s="51"/>
      <c r="C166" s="51"/>
      <c r="D166" s="10"/>
      <c r="E166" s="9"/>
      <c r="F166" s="9"/>
      <c r="G166" s="11"/>
      <c r="H166" s="11"/>
    </row>
    <row r="167" spans="1:8">
      <c r="A167" s="9"/>
      <c r="B167" s="51"/>
      <c r="C167" s="51"/>
      <c r="D167" s="10"/>
      <c r="E167" s="9"/>
      <c r="F167" s="9"/>
      <c r="G167" s="11"/>
      <c r="H167" s="11"/>
    </row>
    <row r="168" spans="1:8">
      <c r="A168" s="9"/>
      <c r="B168" s="51"/>
      <c r="C168" s="51"/>
      <c r="D168" s="10"/>
      <c r="E168" s="9"/>
      <c r="F168" s="9"/>
      <c r="G168" s="11"/>
      <c r="H168" s="11"/>
    </row>
    <row r="169" spans="1:8">
      <c r="A169" s="9"/>
      <c r="B169" s="51"/>
      <c r="C169" s="51"/>
      <c r="D169" s="10"/>
      <c r="E169" s="9"/>
      <c r="F169" s="9"/>
      <c r="G169" s="11"/>
      <c r="H169" s="11"/>
    </row>
    <row r="170" spans="1:8">
      <c r="A170" s="9"/>
      <c r="B170" s="51"/>
      <c r="C170" s="51"/>
      <c r="D170" s="10"/>
      <c r="E170" s="9"/>
      <c r="F170" s="9"/>
      <c r="G170" s="11"/>
      <c r="H170" s="11"/>
    </row>
    <row r="171" spans="1:8">
      <c r="A171" s="9"/>
      <c r="B171" s="51"/>
      <c r="C171" s="51"/>
      <c r="D171" s="10"/>
      <c r="E171" s="9"/>
      <c r="F171" s="9"/>
      <c r="G171" s="11"/>
      <c r="H171" s="11"/>
    </row>
    <row r="172" spans="1:8">
      <c r="A172" s="9"/>
      <c r="B172" s="51"/>
      <c r="C172" s="51"/>
      <c r="D172" s="10"/>
      <c r="E172" s="9"/>
      <c r="F172" s="9"/>
      <c r="G172" s="11"/>
      <c r="H172" s="11"/>
    </row>
    <row r="173" spans="1:8">
      <c r="A173" s="9"/>
      <c r="B173" s="51"/>
      <c r="C173" s="51"/>
      <c r="D173" s="10"/>
      <c r="E173" s="9"/>
      <c r="F173" s="9"/>
      <c r="G173" s="11"/>
      <c r="H173" s="11"/>
    </row>
    <row r="174" spans="1:8">
      <c r="A174" s="9"/>
      <c r="B174" s="51"/>
      <c r="C174" s="51"/>
      <c r="D174" s="10"/>
      <c r="E174" s="9"/>
      <c r="F174" s="9"/>
      <c r="G174" s="11"/>
      <c r="H174" s="11"/>
    </row>
    <row r="175" spans="1:8">
      <c r="A175" s="9"/>
      <c r="B175" s="51"/>
      <c r="C175" s="51"/>
      <c r="D175" s="10"/>
      <c r="E175" s="9"/>
      <c r="F175" s="9"/>
      <c r="G175" s="11"/>
      <c r="H175" s="11"/>
    </row>
    <row r="176" spans="1:8">
      <c r="A176" s="9"/>
      <c r="B176" s="51"/>
      <c r="C176" s="51"/>
      <c r="D176" s="10"/>
      <c r="E176" s="9"/>
      <c r="F176" s="9"/>
      <c r="G176" s="11"/>
      <c r="H176" s="11"/>
    </row>
    <row r="177" spans="1:8">
      <c r="A177" s="9"/>
      <c r="B177" s="51"/>
      <c r="C177" s="51"/>
      <c r="D177" s="10"/>
      <c r="E177" s="9"/>
      <c r="F177" s="9"/>
      <c r="G177" s="11"/>
      <c r="H177" s="11"/>
    </row>
    <row r="178" spans="1:8">
      <c r="A178" s="9"/>
      <c r="B178" s="51"/>
      <c r="C178" s="51"/>
      <c r="D178" s="10"/>
      <c r="E178" s="9"/>
      <c r="F178" s="9"/>
      <c r="G178" s="11"/>
      <c r="H178" s="11"/>
    </row>
    <row r="179" spans="1:8">
      <c r="A179" s="9"/>
      <c r="B179" s="51"/>
      <c r="C179" s="51"/>
      <c r="D179" s="10"/>
      <c r="E179" s="9"/>
      <c r="F179" s="9"/>
      <c r="G179" s="11"/>
      <c r="H179" s="11"/>
    </row>
    <row r="180" spans="1:8">
      <c r="A180" s="9"/>
      <c r="B180" s="51"/>
      <c r="C180" s="51"/>
      <c r="D180" s="10"/>
      <c r="E180" s="9"/>
      <c r="F180" s="9"/>
      <c r="G180" s="11"/>
      <c r="H180" s="11"/>
    </row>
    <row r="181" spans="1:8">
      <c r="A181" s="9"/>
      <c r="B181" s="51"/>
      <c r="C181" s="51"/>
      <c r="D181" s="10"/>
      <c r="E181" s="9"/>
      <c r="F181" s="9"/>
      <c r="G181" s="11"/>
      <c r="H181" s="11"/>
    </row>
    <row r="182" spans="1:8">
      <c r="A182" s="9"/>
      <c r="B182" s="51"/>
      <c r="C182" s="51"/>
      <c r="D182" s="10"/>
      <c r="E182" s="9"/>
      <c r="F182" s="9"/>
      <c r="G182" s="11"/>
      <c r="H182" s="11"/>
    </row>
    <row r="183" spans="1:8">
      <c r="A183" s="9"/>
      <c r="B183" s="51"/>
      <c r="C183" s="51"/>
      <c r="D183" s="10"/>
      <c r="E183" s="9"/>
      <c r="F183" s="9"/>
      <c r="G183" s="11"/>
      <c r="H183" s="11"/>
    </row>
    <row r="184" spans="1:8">
      <c r="A184" s="9"/>
      <c r="B184" s="51"/>
      <c r="C184" s="51"/>
      <c r="D184" s="10"/>
      <c r="E184" s="9"/>
      <c r="F184" s="9"/>
      <c r="G184" s="11"/>
      <c r="H184" s="11"/>
    </row>
    <row r="185" spans="1:8">
      <c r="A185" s="9"/>
      <c r="B185" s="51"/>
      <c r="C185" s="51"/>
      <c r="D185" s="10"/>
      <c r="E185" s="9"/>
      <c r="F185" s="9"/>
      <c r="G185" s="11"/>
      <c r="H185" s="11"/>
    </row>
    <row r="186" spans="1:8">
      <c r="A186" s="9"/>
      <c r="B186" s="51"/>
      <c r="C186" s="51"/>
      <c r="D186" s="10"/>
      <c r="E186" s="9"/>
      <c r="F186" s="9"/>
      <c r="G186" s="11"/>
      <c r="H186" s="11"/>
    </row>
    <row r="187" spans="1:8">
      <c r="A187" s="9"/>
      <c r="B187" s="51"/>
      <c r="C187" s="51"/>
      <c r="D187" s="10"/>
      <c r="E187" s="9"/>
      <c r="F187" s="9"/>
      <c r="G187" s="11"/>
      <c r="H187" s="11"/>
    </row>
    <row r="188" spans="1:8">
      <c r="A188" s="9"/>
      <c r="B188" s="51"/>
      <c r="C188" s="51"/>
      <c r="D188" s="10"/>
      <c r="E188" s="9"/>
      <c r="F188" s="9"/>
      <c r="G188" s="11"/>
      <c r="H188" s="11"/>
    </row>
    <row r="189" spans="1:8">
      <c r="A189" s="9"/>
      <c r="B189" s="51"/>
      <c r="C189" s="51"/>
      <c r="D189" s="10"/>
      <c r="E189" s="9"/>
      <c r="F189" s="9"/>
      <c r="G189" s="11"/>
      <c r="H189" s="11"/>
    </row>
    <row r="190" spans="1:8">
      <c r="A190" s="9"/>
      <c r="B190" s="51"/>
      <c r="C190" s="51"/>
      <c r="D190" s="10"/>
      <c r="E190" s="9"/>
      <c r="F190" s="9"/>
      <c r="G190" s="11"/>
      <c r="H190" s="11"/>
    </row>
    <row r="191" spans="1:8">
      <c r="A191" s="9"/>
      <c r="B191" s="51"/>
      <c r="C191" s="51"/>
      <c r="D191" s="10"/>
      <c r="E191" s="9"/>
      <c r="F191" s="9"/>
      <c r="G191" s="11"/>
      <c r="H191" s="11"/>
    </row>
    <row r="192" spans="1:8">
      <c r="A192" s="9"/>
      <c r="B192" s="51"/>
      <c r="C192" s="51"/>
      <c r="D192" s="10"/>
      <c r="E192" s="9"/>
      <c r="F192" s="9"/>
      <c r="G192" s="11"/>
      <c r="H192" s="11"/>
    </row>
    <row r="193" spans="1:8">
      <c r="A193" s="9"/>
      <c r="B193" s="51"/>
      <c r="C193" s="51"/>
      <c r="D193" s="10"/>
      <c r="E193" s="9"/>
      <c r="F193" s="9"/>
      <c r="G193" s="11"/>
      <c r="H193" s="11"/>
    </row>
    <row r="194" spans="1:8">
      <c r="A194" s="9"/>
      <c r="B194" s="51"/>
      <c r="C194" s="51"/>
      <c r="D194" s="10"/>
      <c r="E194" s="9"/>
      <c r="F194" s="9"/>
      <c r="G194" s="11"/>
      <c r="H194" s="11"/>
    </row>
    <row r="195" spans="1:8">
      <c r="A195" s="9"/>
      <c r="B195" s="51"/>
      <c r="C195" s="51"/>
      <c r="D195" s="10"/>
      <c r="E195" s="9"/>
      <c r="F195" s="9"/>
      <c r="G195" s="11"/>
      <c r="H195" s="11"/>
    </row>
    <row r="196" spans="1:8">
      <c r="A196" s="9"/>
      <c r="B196" s="51"/>
      <c r="C196" s="51"/>
      <c r="D196" s="10"/>
      <c r="E196" s="9"/>
      <c r="F196" s="9"/>
      <c r="G196" s="11"/>
      <c r="H196" s="11"/>
    </row>
    <row r="197" spans="1:8">
      <c r="A197" s="9"/>
      <c r="B197" s="51"/>
      <c r="C197" s="51"/>
      <c r="D197" s="10"/>
      <c r="E197" s="9"/>
      <c r="F197" s="9"/>
      <c r="G197" s="11"/>
      <c r="H197" s="11"/>
    </row>
    <row r="198" spans="1:8">
      <c r="A198" s="9"/>
      <c r="B198" s="51"/>
      <c r="C198" s="51"/>
      <c r="D198" s="10"/>
      <c r="E198" s="9"/>
      <c r="F198" s="9"/>
      <c r="G198" s="11"/>
      <c r="H198" s="11"/>
    </row>
    <row r="199" spans="1:8">
      <c r="A199" s="9"/>
      <c r="B199" s="51"/>
      <c r="C199" s="51"/>
      <c r="D199" s="10"/>
      <c r="E199" s="9"/>
      <c r="F199" s="9"/>
      <c r="G199" s="11"/>
      <c r="H199" s="11"/>
    </row>
    <row r="200" spans="1:8">
      <c r="A200" s="9"/>
      <c r="B200" s="51"/>
      <c r="C200" s="51"/>
      <c r="D200" s="10"/>
      <c r="E200" s="9"/>
      <c r="F200" s="9"/>
      <c r="G200" s="11"/>
      <c r="H200" s="11"/>
    </row>
    <row r="201" spans="1:8">
      <c r="A201" s="9"/>
      <c r="B201" s="51"/>
      <c r="C201" s="51"/>
      <c r="D201" s="10"/>
      <c r="E201" s="9"/>
      <c r="F201" s="9"/>
      <c r="G201" s="11"/>
      <c r="H201" s="11"/>
    </row>
    <row r="202" spans="1:8">
      <c r="A202" s="9"/>
      <c r="B202" s="51"/>
      <c r="C202" s="51"/>
      <c r="D202" s="10"/>
      <c r="E202" s="9"/>
      <c r="F202" s="9"/>
      <c r="G202" s="11"/>
      <c r="H202" s="11"/>
    </row>
    <row r="203" spans="1:8">
      <c r="A203" s="9"/>
      <c r="B203" s="51"/>
      <c r="C203" s="51"/>
      <c r="D203" s="10"/>
      <c r="E203" s="9"/>
      <c r="F203" s="9"/>
      <c r="G203" s="11"/>
      <c r="H203" s="11"/>
    </row>
    <row r="204" spans="1:8">
      <c r="A204" s="9"/>
      <c r="B204" s="51"/>
      <c r="C204" s="51"/>
      <c r="D204" s="10"/>
      <c r="E204" s="9"/>
      <c r="F204" s="9"/>
      <c r="G204" s="11"/>
      <c r="H204" s="11"/>
    </row>
    <row r="205" spans="1:8">
      <c r="A205" s="9"/>
      <c r="B205" s="51"/>
      <c r="C205" s="51"/>
      <c r="D205" s="10"/>
      <c r="E205" s="9"/>
      <c r="F205" s="9"/>
      <c r="G205" s="11"/>
      <c r="H205" s="11"/>
    </row>
    <row r="206" spans="1:8">
      <c r="A206" s="9"/>
      <c r="B206" s="51"/>
      <c r="C206" s="51"/>
      <c r="D206" s="10"/>
      <c r="E206" s="9"/>
      <c r="F206" s="9"/>
      <c r="G206" s="11"/>
      <c r="H206" s="11"/>
    </row>
    <row r="207" spans="1:8">
      <c r="A207" s="9"/>
      <c r="B207" s="51"/>
      <c r="C207" s="51"/>
      <c r="D207" s="10"/>
      <c r="E207" s="9"/>
      <c r="F207" s="9"/>
      <c r="G207" s="11"/>
      <c r="H207" s="11"/>
    </row>
    <row r="208" spans="1:8">
      <c r="A208" s="9"/>
      <c r="B208" s="51"/>
      <c r="C208" s="51"/>
      <c r="D208" s="10"/>
      <c r="E208" s="9"/>
      <c r="F208" s="9"/>
      <c r="G208" s="11"/>
      <c r="H208" s="11"/>
    </row>
    <row r="209" spans="1:8">
      <c r="A209" s="9"/>
      <c r="B209" s="51"/>
      <c r="C209" s="51"/>
      <c r="D209" s="10"/>
      <c r="E209" s="9"/>
      <c r="F209" s="9"/>
      <c r="G209" s="11"/>
      <c r="H209" s="11"/>
    </row>
    <row r="210" spans="1:8">
      <c r="A210" s="9"/>
      <c r="B210" s="51"/>
      <c r="C210" s="51"/>
      <c r="D210" s="10"/>
      <c r="E210" s="9"/>
      <c r="F210" s="9"/>
      <c r="G210" s="11"/>
      <c r="H210" s="11"/>
    </row>
    <row r="211" spans="1:8">
      <c r="A211" s="9"/>
      <c r="B211" s="51"/>
      <c r="C211" s="51"/>
      <c r="D211" s="10"/>
      <c r="E211" s="9"/>
      <c r="F211" s="9"/>
      <c r="G211" s="11"/>
      <c r="H211" s="11"/>
    </row>
    <row r="212" spans="1:8">
      <c r="A212" s="9"/>
      <c r="B212" s="51"/>
      <c r="C212" s="51"/>
      <c r="D212" s="10"/>
      <c r="E212" s="9"/>
      <c r="F212" s="9"/>
      <c r="G212" s="11"/>
      <c r="H212" s="11"/>
    </row>
    <row r="213" spans="1:8">
      <c r="A213" s="9"/>
      <c r="B213" s="51"/>
      <c r="C213" s="51"/>
      <c r="D213" s="10"/>
      <c r="E213" s="9"/>
      <c r="F213" s="9"/>
      <c r="G213" s="11"/>
      <c r="H213" s="11"/>
    </row>
    <row r="214" spans="1:8">
      <c r="A214" s="9"/>
      <c r="B214" s="51"/>
      <c r="C214" s="51"/>
      <c r="D214" s="10"/>
      <c r="E214" s="9"/>
      <c r="F214" s="9"/>
      <c r="G214" s="11"/>
      <c r="H214" s="11"/>
    </row>
    <row r="215" spans="1:8">
      <c r="A215" s="9"/>
      <c r="B215" s="51"/>
      <c r="C215" s="51"/>
      <c r="D215" s="10"/>
      <c r="E215" s="9"/>
      <c r="F215" s="9"/>
      <c r="G215" s="11"/>
      <c r="H215" s="11"/>
    </row>
    <row r="216" spans="1:8">
      <c r="A216" s="9"/>
      <c r="B216" s="51"/>
      <c r="C216" s="51"/>
      <c r="D216" s="10"/>
      <c r="E216" s="9"/>
      <c r="F216" s="9"/>
      <c r="G216" s="11"/>
      <c r="H216" s="11"/>
    </row>
    <row r="217" spans="1:8">
      <c r="A217" s="9"/>
      <c r="B217" s="51"/>
      <c r="C217" s="51"/>
      <c r="D217" s="10"/>
      <c r="E217" s="9"/>
      <c r="F217" s="9"/>
      <c r="G217" s="11"/>
      <c r="H217" s="11"/>
    </row>
    <row r="218" spans="1:8">
      <c r="A218" s="9"/>
      <c r="B218" s="51"/>
      <c r="C218" s="51"/>
      <c r="D218" s="10"/>
      <c r="E218" s="9"/>
      <c r="F218" s="9"/>
      <c r="G218" s="11"/>
      <c r="H218" s="11"/>
    </row>
    <row r="219" spans="1:8">
      <c r="A219" s="9"/>
      <c r="B219" s="51"/>
      <c r="C219" s="51"/>
      <c r="D219" s="10"/>
      <c r="E219" s="9"/>
      <c r="F219" s="9"/>
      <c r="G219" s="11"/>
      <c r="H219" s="11"/>
    </row>
    <row r="220" spans="1:8">
      <c r="A220" s="9"/>
      <c r="B220" s="51"/>
      <c r="C220" s="51"/>
      <c r="D220" s="10"/>
      <c r="E220" s="9"/>
      <c r="F220" s="9"/>
      <c r="G220" s="11"/>
      <c r="H220" s="11"/>
    </row>
    <row r="221" spans="1:8">
      <c r="A221" s="9"/>
      <c r="B221" s="51"/>
      <c r="C221" s="51"/>
      <c r="D221" s="10"/>
      <c r="E221" s="9"/>
      <c r="F221" s="9"/>
      <c r="G221" s="11"/>
      <c r="H221" s="11"/>
    </row>
    <row r="222" spans="1:8">
      <c r="A222" s="9"/>
      <c r="B222" s="51"/>
      <c r="C222" s="51"/>
      <c r="D222" s="10"/>
      <c r="E222" s="9"/>
      <c r="F222" s="9"/>
      <c r="G222" s="11"/>
      <c r="H222" s="11"/>
    </row>
    <row r="223" spans="1:8">
      <c r="A223" s="9"/>
      <c r="B223" s="51"/>
      <c r="C223" s="51"/>
      <c r="D223" s="10"/>
      <c r="E223" s="9"/>
      <c r="F223" s="9"/>
      <c r="G223" s="11"/>
      <c r="H223" s="11"/>
    </row>
    <row r="224" spans="1:8">
      <c r="A224" s="9"/>
      <c r="B224" s="51"/>
      <c r="C224" s="51"/>
      <c r="D224" s="10"/>
      <c r="E224" s="9"/>
      <c r="F224" s="9"/>
      <c r="G224" s="11"/>
      <c r="H224" s="11"/>
    </row>
    <row r="225" spans="1:8">
      <c r="A225" s="9"/>
      <c r="B225" s="51"/>
      <c r="C225" s="51"/>
      <c r="D225" s="10"/>
      <c r="E225" s="9"/>
      <c r="F225" s="9"/>
      <c r="G225" s="11"/>
      <c r="H225" s="11"/>
    </row>
    <row r="226" spans="1:8">
      <c r="A226" s="9"/>
      <c r="B226" s="51"/>
      <c r="C226" s="51"/>
      <c r="D226" s="10"/>
      <c r="E226" s="9"/>
      <c r="F226" s="9"/>
      <c r="G226" s="11"/>
      <c r="H226" s="11"/>
    </row>
    <row r="227" spans="1:8">
      <c r="A227" s="9"/>
      <c r="B227" s="51"/>
      <c r="C227" s="51"/>
      <c r="D227" s="10"/>
      <c r="E227" s="9"/>
      <c r="F227" s="9"/>
      <c r="G227" s="11"/>
      <c r="H227" s="11"/>
    </row>
    <row r="228" spans="1:8">
      <c r="A228" s="9"/>
      <c r="B228" s="51"/>
      <c r="C228" s="51"/>
      <c r="D228" s="10"/>
      <c r="E228" s="9"/>
      <c r="F228" s="9"/>
      <c r="G228" s="11"/>
      <c r="H228" s="11"/>
    </row>
    <row r="229" spans="1:8">
      <c r="A229" s="9"/>
      <c r="B229" s="51"/>
      <c r="C229" s="51"/>
      <c r="D229" s="10"/>
      <c r="E229" s="9"/>
      <c r="F229" s="9"/>
      <c r="G229" s="11"/>
      <c r="H229" s="11"/>
    </row>
    <row r="230" spans="1:8">
      <c r="A230" s="9"/>
      <c r="B230" s="51"/>
      <c r="C230" s="51"/>
      <c r="D230" s="10"/>
      <c r="E230" s="9"/>
      <c r="F230" s="9"/>
      <c r="G230" s="11"/>
      <c r="H230" s="11"/>
    </row>
    <row r="231" spans="1:8">
      <c r="A231" s="9"/>
      <c r="B231" s="51"/>
      <c r="C231" s="51"/>
      <c r="D231" s="10"/>
      <c r="E231" s="9"/>
      <c r="F231" s="9"/>
      <c r="G231" s="11"/>
      <c r="H231" s="11"/>
    </row>
    <row r="232" spans="1:8">
      <c r="A232" s="9"/>
      <c r="B232" s="51"/>
      <c r="C232" s="51"/>
      <c r="D232" s="10"/>
      <c r="E232" s="9"/>
      <c r="F232" s="9"/>
      <c r="G232" s="11"/>
      <c r="H232" s="11"/>
    </row>
    <row r="233" spans="1:8">
      <c r="A233" s="9"/>
      <c r="B233" s="51"/>
      <c r="C233" s="51"/>
      <c r="D233" s="10"/>
      <c r="E233" s="9"/>
      <c r="F233" s="9"/>
      <c r="G233" s="11"/>
      <c r="H233" s="11"/>
    </row>
    <row r="234" spans="1:8">
      <c r="A234" s="9"/>
      <c r="B234" s="51"/>
      <c r="C234" s="51"/>
      <c r="D234" s="10"/>
      <c r="E234" s="9"/>
      <c r="F234" s="9"/>
      <c r="G234" s="11"/>
      <c r="H234" s="11"/>
    </row>
    <row r="235" spans="1:8">
      <c r="A235" s="9"/>
      <c r="B235" s="51"/>
      <c r="C235" s="51"/>
      <c r="D235" s="10"/>
      <c r="E235" s="9"/>
      <c r="F235" s="9"/>
      <c r="G235" s="11"/>
      <c r="H235" s="11"/>
    </row>
    <row r="236" spans="1:8">
      <c r="A236" s="9"/>
      <c r="B236" s="51"/>
      <c r="C236" s="51"/>
      <c r="D236" s="10"/>
      <c r="E236" s="9"/>
      <c r="F236" s="9"/>
      <c r="G236" s="11"/>
      <c r="H236" s="11"/>
    </row>
    <row r="237" spans="1:8">
      <c r="A237" s="9"/>
      <c r="B237" s="51"/>
      <c r="C237" s="51"/>
      <c r="D237" s="10"/>
      <c r="E237" s="9"/>
      <c r="F237" s="9"/>
      <c r="G237" s="11"/>
      <c r="H237" s="11"/>
    </row>
    <row r="238" spans="1:8">
      <c r="A238" s="9"/>
      <c r="B238" s="51"/>
      <c r="C238" s="51"/>
      <c r="D238" s="10"/>
      <c r="E238" s="9"/>
      <c r="F238" s="9"/>
      <c r="G238" s="11"/>
      <c r="H238" s="11"/>
    </row>
    <row r="239" spans="1:8">
      <c r="A239" s="9"/>
      <c r="B239" s="51"/>
      <c r="C239" s="51"/>
      <c r="D239" s="10"/>
      <c r="E239" s="9"/>
      <c r="F239" s="9"/>
      <c r="G239" s="11"/>
      <c r="H239" s="11"/>
    </row>
    <row r="240" spans="1:8">
      <c r="A240" s="9"/>
      <c r="B240" s="51"/>
      <c r="C240" s="51"/>
      <c r="D240" s="10"/>
      <c r="E240" s="9"/>
      <c r="F240" s="9"/>
      <c r="G240" s="11"/>
      <c r="H240" s="11"/>
    </row>
    <row r="241" spans="1:8">
      <c r="A241" s="9"/>
      <c r="B241" s="51"/>
      <c r="C241" s="51"/>
      <c r="D241" s="10"/>
      <c r="E241" s="9"/>
      <c r="F241" s="9"/>
      <c r="G241" s="11"/>
      <c r="H241" s="11"/>
    </row>
    <row r="242" spans="1:8">
      <c r="A242" s="9"/>
      <c r="B242" s="51"/>
      <c r="C242" s="51"/>
      <c r="D242" s="10"/>
      <c r="E242" s="9"/>
      <c r="F242" s="9"/>
      <c r="G242" s="11"/>
      <c r="H242" s="11"/>
    </row>
    <row r="243" spans="1:8">
      <c r="A243" s="9"/>
      <c r="B243" s="51"/>
      <c r="C243" s="51"/>
      <c r="D243" s="10"/>
      <c r="E243" s="9"/>
      <c r="F243" s="9"/>
      <c r="G243" s="11"/>
      <c r="H243" s="11"/>
    </row>
    <row r="244" spans="1:8">
      <c r="A244" s="9"/>
      <c r="B244" s="51"/>
      <c r="C244" s="51"/>
      <c r="D244" s="10"/>
      <c r="E244" s="9"/>
      <c r="F244" s="9"/>
      <c r="G244" s="11"/>
      <c r="H244" s="11"/>
    </row>
    <row r="245" spans="1:8">
      <c r="A245" s="9"/>
      <c r="B245" s="51"/>
      <c r="C245" s="51"/>
      <c r="D245" s="10"/>
      <c r="E245" s="9"/>
      <c r="F245" s="9"/>
      <c r="G245" s="11"/>
      <c r="H245" s="11"/>
    </row>
    <row r="246" spans="1:8">
      <c r="A246" s="9"/>
      <c r="B246" s="51"/>
      <c r="C246" s="51"/>
      <c r="D246" s="10"/>
      <c r="E246" s="9"/>
      <c r="F246" s="9"/>
      <c r="G246" s="11"/>
      <c r="H246" s="11"/>
    </row>
    <row r="247" spans="1:8">
      <c r="A247" s="9"/>
      <c r="B247" s="51"/>
      <c r="C247" s="51"/>
      <c r="D247" s="10"/>
      <c r="E247" s="9"/>
      <c r="F247" s="9"/>
      <c r="G247" s="11"/>
      <c r="H247" s="11"/>
    </row>
    <row r="248" spans="1:8">
      <c r="A248" s="9"/>
      <c r="B248" s="51"/>
      <c r="C248" s="51"/>
      <c r="D248" s="10"/>
      <c r="E248" s="9"/>
      <c r="F248" s="9"/>
      <c r="G248" s="11"/>
      <c r="H248" s="11"/>
    </row>
    <row r="249" spans="1:8">
      <c r="A249" s="9"/>
      <c r="B249" s="51"/>
      <c r="C249" s="51"/>
      <c r="D249" s="10"/>
      <c r="E249" s="9"/>
      <c r="F249" s="9"/>
      <c r="G249" s="11"/>
      <c r="H249" s="11"/>
    </row>
    <row r="250" spans="1:8">
      <c r="A250" s="9"/>
      <c r="B250" s="51"/>
      <c r="C250" s="51"/>
      <c r="D250" s="10"/>
      <c r="E250" s="9"/>
      <c r="F250" s="9"/>
      <c r="G250" s="11"/>
      <c r="H250" s="11"/>
    </row>
    <row r="251" spans="1:8">
      <c r="A251" s="9"/>
      <c r="B251" s="51"/>
      <c r="C251" s="51"/>
      <c r="D251" s="10"/>
      <c r="E251" s="9"/>
      <c r="F251" s="9"/>
      <c r="G251" s="11"/>
      <c r="H251" s="11"/>
    </row>
    <row r="252" spans="1:8">
      <c r="A252" s="9"/>
      <c r="B252" s="51"/>
      <c r="C252" s="51"/>
      <c r="D252" s="10"/>
      <c r="E252" s="9"/>
      <c r="F252" s="9"/>
      <c r="G252" s="11"/>
      <c r="H252" s="11"/>
    </row>
    <row r="253" spans="1:8">
      <c r="A253" s="9"/>
      <c r="B253" s="51"/>
      <c r="C253" s="51"/>
      <c r="D253" s="10"/>
      <c r="E253" s="9"/>
      <c r="F253" s="9"/>
      <c r="G253" s="11"/>
      <c r="H253" s="11"/>
    </row>
    <row r="254" spans="1:8">
      <c r="A254" s="9"/>
      <c r="B254" s="51"/>
      <c r="C254" s="51"/>
      <c r="D254" s="10"/>
      <c r="E254" s="9"/>
      <c r="F254" s="9"/>
      <c r="G254" s="11"/>
      <c r="H254" s="11"/>
    </row>
    <row r="255" spans="1:8">
      <c r="A255" s="9"/>
      <c r="B255" s="51"/>
      <c r="C255" s="51"/>
      <c r="D255" s="10"/>
      <c r="E255" s="9"/>
      <c r="F255" s="9"/>
      <c r="G255" s="11"/>
      <c r="H255" s="11"/>
    </row>
    <row r="256" spans="1:8">
      <c r="A256" s="9"/>
      <c r="B256" s="51"/>
      <c r="C256" s="51"/>
      <c r="D256" s="10"/>
      <c r="E256" s="9"/>
      <c r="F256" s="9"/>
      <c r="G256" s="11"/>
      <c r="H256" s="11"/>
    </row>
    <row r="257" spans="1:8">
      <c r="A257" s="9"/>
      <c r="B257" s="51"/>
      <c r="C257" s="51"/>
      <c r="D257" s="10"/>
      <c r="E257" s="9"/>
      <c r="F257" s="9"/>
      <c r="G257" s="11"/>
      <c r="H257" s="11"/>
    </row>
    <row r="258" spans="1:8">
      <c r="A258" s="9"/>
      <c r="B258" s="51"/>
      <c r="C258" s="51"/>
      <c r="D258" s="10"/>
      <c r="E258" s="9"/>
      <c r="F258" s="9"/>
      <c r="G258" s="11"/>
      <c r="H258" s="11"/>
    </row>
    <row r="259" spans="1:8">
      <c r="A259" s="9"/>
      <c r="B259" s="51"/>
      <c r="C259" s="51"/>
      <c r="D259" s="10"/>
      <c r="E259" s="9"/>
      <c r="F259" s="9"/>
      <c r="G259" s="11"/>
      <c r="H259" s="11"/>
    </row>
    <row r="260" spans="1:8">
      <c r="A260" s="9"/>
      <c r="B260" s="51"/>
      <c r="C260" s="51"/>
      <c r="D260" s="10"/>
      <c r="E260" s="9"/>
      <c r="F260" s="9"/>
      <c r="G260" s="11"/>
      <c r="H260" s="11"/>
    </row>
    <row r="261" spans="1:8">
      <c r="A261" s="9"/>
      <c r="B261" s="51"/>
      <c r="C261" s="51"/>
      <c r="D261" s="10"/>
      <c r="E261" s="9"/>
      <c r="F261" s="9"/>
      <c r="G261" s="11"/>
      <c r="H261" s="11"/>
    </row>
    <row r="262" spans="1:8">
      <c r="A262" s="9"/>
      <c r="B262" s="51"/>
      <c r="C262" s="51"/>
      <c r="D262" s="10"/>
      <c r="E262" s="9"/>
      <c r="F262" s="9"/>
      <c r="G262" s="11"/>
      <c r="H262" s="11"/>
    </row>
    <row r="263" spans="1:8">
      <c r="A263" s="9"/>
      <c r="B263" s="51"/>
      <c r="C263" s="51"/>
      <c r="D263" s="10"/>
      <c r="E263" s="9"/>
      <c r="F263" s="9"/>
      <c r="G263" s="11"/>
      <c r="H263" s="11"/>
    </row>
    <row r="264" spans="1:8">
      <c r="A264" s="9"/>
      <c r="B264" s="51"/>
      <c r="C264" s="51"/>
      <c r="D264" s="10"/>
      <c r="E264" s="9"/>
      <c r="F264" s="9"/>
      <c r="G264" s="11"/>
      <c r="H264" s="11"/>
    </row>
    <row r="265" spans="1:8">
      <c r="A265" s="9"/>
      <c r="B265" s="51"/>
      <c r="C265" s="51"/>
      <c r="D265" s="10"/>
      <c r="E265" s="9"/>
      <c r="F265" s="9"/>
      <c r="G265" s="11"/>
      <c r="H265" s="11"/>
    </row>
    <row r="266" spans="1:8">
      <c r="A266" s="9"/>
      <c r="B266" s="51"/>
      <c r="C266" s="51"/>
      <c r="D266" s="10"/>
      <c r="E266" s="9"/>
      <c r="F266" s="9"/>
      <c r="G266" s="11"/>
      <c r="H266" s="11"/>
    </row>
    <row r="267" spans="1:8">
      <c r="A267" s="9"/>
      <c r="B267" s="51"/>
      <c r="C267" s="51"/>
      <c r="D267" s="10"/>
      <c r="E267" s="9"/>
      <c r="F267" s="9"/>
      <c r="G267" s="11"/>
      <c r="H267" s="11"/>
    </row>
    <row r="268" spans="1:8">
      <c r="A268" s="9"/>
      <c r="B268" s="51"/>
      <c r="C268" s="51"/>
      <c r="D268" s="10"/>
      <c r="E268" s="9"/>
      <c r="F268" s="9"/>
      <c r="G268" s="11"/>
      <c r="H268" s="11"/>
    </row>
    <row r="269" spans="1:8">
      <c r="A269" s="9"/>
      <c r="B269" s="51"/>
      <c r="C269" s="51"/>
      <c r="D269" s="10"/>
      <c r="E269" s="9"/>
      <c r="F269" s="9"/>
      <c r="G269" s="11"/>
      <c r="H269" s="11"/>
    </row>
    <row r="270" spans="1:8">
      <c r="A270" s="9"/>
      <c r="B270" s="51"/>
      <c r="C270" s="51"/>
      <c r="D270" s="10"/>
      <c r="E270" s="9"/>
      <c r="F270" s="9"/>
      <c r="G270" s="11"/>
      <c r="H270" s="11"/>
    </row>
    <row r="271" spans="1:8">
      <c r="A271" s="9"/>
      <c r="B271" s="51"/>
      <c r="C271" s="51"/>
      <c r="D271" s="10"/>
      <c r="E271" s="9"/>
      <c r="F271" s="9"/>
      <c r="G271" s="11"/>
      <c r="H271" s="11"/>
    </row>
    <row r="272" spans="1:8">
      <c r="A272" s="9"/>
      <c r="B272" s="51"/>
      <c r="C272" s="51"/>
      <c r="D272" s="10"/>
      <c r="E272" s="9"/>
      <c r="F272" s="9"/>
      <c r="G272" s="11"/>
      <c r="H272" s="11"/>
    </row>
    <row r="273" spans="1:8">
      <c r="A273" s="9"/>
      <c r="B273" s="51"/>
      <c r="C273" s="51"/>
      <c r="D273" s="10"/>
      <c r="E273" s="9"/>
      <c r="F273" s="9"/>
      <c r="G273" s="11"/>
      <c r="H273" s="11"/>
    </row>
    <row r="274" spans="1:8">
      <c r="A274" s="9"/>
      <c r="B274" s="51"/>
      <c r="C274" s="51"/>
      <c r="D274" s="10"/>
      <c r="E274" s="9"/>
      <c r="F274" s="9"/>
      <c r="G274" s="11"/>
      <c r="H274" s="11"/>
    </row>
    <row r="275" spans="1:8">
      <c r="A275" s="9"/>
      <c r="B275" s="51"/>
      <c r="C275" s="51"/>
      <c r="D275" s="10"/>
      <c r="E275" s="9"/>
      <c r="F275" s="9"/>
      <c r="G275" s="11"/>
      <c r="H275" s="11"/>
    </row>
    <row r="276" spans="1:8">
      <c r="A276" s="9"/>
      <c r="B276" s="51"/>
      <c r="C276" s="51"/>
      <c r="D276" s="10"/>
      <c r="E276" s="9"/>
      <c r="F276" s="9"/>
      <c r="G276" s="11"/>
      <c r="H276" s="11"/>
    </row>
    <row r="277" spans="1:8">
      <c r="A277" s="9"/>
      <c r="B277" s="51"/>
      <c r="C277" s="51"/>
      <c r="D277" s="10"/>
      <c r="E277" s="9"/>
      <c r="F277" s="9"/>
      <c r="G277" s="11"/>
      <c r="H277" s="11"/>
    </row>
    <row r="278" spans="1:8">
      <c r="A278" s="9"/>
      <c r="B278" s="51"/>
      <c r="C278" s="51"/>
      <c r="D278" s="10"/>
      <c r="E278" s="9"/>
      <c r="F278" s="9"/>
      <c r="G278" s="11"/>
      <c r="H278" s="11"/>
    </row>
    <row r="279" spans="1:8">
      <c r="A279" s="9"/>
      <c r="B279" s="51"/>
      <c r="C279" s="51"/>
      <c r="D279" s="10"/>
      <c r="E279" s="9"/>
      <c r="F279" s="9"/>
      <c r="G279" s="11"/>
      <c r="H279" s="11"/>
    </row>
    <row r="280" spans="1:8">
      <c r="A280" s="9"/>
      <c r="B280" s="51"/>
      <c r="C280" s="51"/>
      <c r="D280" s="10"/>
      <c r="E280" s="9"/>
      <c r="F280" s="9"/>
      <c r="G280" s="11"/>
      <c r="H280" s="11"/>
    </row>
    <row r="281" spans="1:8">
      <c r="A281" s="9"/>
      <c r="B281" s="51"/>
      <c r="C281" s="51"/>
      <c r="D281" s="10"/>
      <c r="E281" s="9"/>
      <c r="F281" s="9"/>
      <c r="G281" s="11"/>
      <c r="H281" s="11"/>
    </row>
    <row r="282" spans="1:8">
      <c r="A282" s="9"/>
      <c r="B282" s="51"/>
      <c r="C282" s="51"/>
      <c r="D282" s="10"/>
      <c r="E282" s="9"/>
      <c r="F282" s="9"/>
      <c r="G282" s="11"/>
      <c r="H282" s="11"/>
    </row>
    <row r="283" spans="1:8">
      <c r="A283" s="9"/>
      <c r="B283" s="51"/>
      <c r="C283" s="51"/>
      <c r="D283" s="10"/>
      <c r="E283" s="9"/>
      <c r="F283" s="9"/>
      <c r="G283" s="11"/>
      <c r="H283" s="11"/>
    </row>
    <row r="284" spans="1:8">
      <c r="A284" s="9"/>
      <c r="B284" s="51"/>
      <c r="C284" s="51"/>
      <c r="D284" s="10"/>
      <c r="E284" s="9"/>
      <c r="F284" s="9"/>
      <c r="G284" s="11"/>
      <c r="H284" s="11"/>
    </row>
    <row r="285" spans="1:8">
      <c r="A285" s="9"/>
      <c r="B285" s="51"/>
      <c r="C285" s="51"/>
      <c r="D285" s="10"/>
      <c r="E285" s="9"/>
      <c r="F285" s="9"/>
      <c r="G285" s="11"/>
      <c r="H285" s="11"/>
    </row>
    <row r="286" spans="1:8">
      <c r="A286" s="9"/>
      <c r="B286" s="51"/>
      <c r="C286" s="51"/>
      <c r="D286" s="10"/>
      <c r="E286" s="9"/>
      <c r="F286" s="9"/>
      <c r="G286" s="11"/>
      <c r="H286" s="11"/>
    </row>
    <row r="287" spans="1:8">
      <c r="A287" s="9"/>
      <c r="B287" s="51"/>
      <c r="C287" s="51"/>
      <c r="D287" s="10"/>
      <c r="E287" s="9"/>
      <c r="F287" s="9"/>
      <c r="G287" s="11"/>
      <c r="H287" s="11"/>
    </row>
    <row r="288" spans="1:8">
      <c r="A288" s="9"/>
      <c r="B288" s="51"/>
      <c r="C288" s="51"/>
      <c r="D288" s="10"/>
      <c r="E288" s="9"/>
      <c r="F288" s="9"/>
      <c r="G288" s="11"/>
      <c r="H288" s="11"/>
    </row>
    <row r="289" spans="1:8">
      <c r="A289" s="9"/>
      <c r="B289" s="51"/>
      <c r="C289" s="51"/>
      <c r="D289" s="10"/>
      <c r="E289" s="9"/>
      <c r="F289" s="9"/>
      <c r="G289" s="11"/>
      <c r="H289" s="11"/>
    </row>
    <row r="290" spans="1:8">
      <c r="A290" s="9"/>
      <c r="B290" s="51"/>
      <c r="C290" s="51"/>
      <c r="D290" s="10"/>
      <c r="E290" s="9"/>
      <c r="F290" s="9"/>
      <c r="G290" s="11"/>
      <c r="H290" s="11"/>
    </row>
    <row r="291" spans="1:8">
      <c r="A291" s="9"/>
      <c r="B291" s="51"/>
      <c r="C291" s="51"/>
      <c r="D291" s="10"/>
      <c r="E291" s="9"/>
      <c r="F291" s="9"/>
      <c r="G291" s="11"/>
      <c r="H291" s="11"/>
    </row>
    <row r="292" spans="1:8">
      <c r="A292" s="9"/>
      <c r="B292" s="51"/>
      <c r="C292" s="51"/>
      <c r="D292" s="10"/>
      <c r="E292" s="9"/>
      <c r="F292" s="9"/>
      <c r="G292" s="11"/>
      <c r="H292" s="11"/>
    </row>
    <row r="293" spans="1:8">
      <c r="A293" s="9"/>
      <c r="B293" s="51"/>
      <c r="C293" s="51"/>
      <c r="D293" s="10"/>
      <c r="E293" s="9"/>
      <c r="F293" s="9"/>
      <c r="G293" s="11"/>
      <c r="H293" s="11"/>
    </row>
    <row r="294" spans="1:8">
      <c r="A294" s="9"/>
      <c r="B294" s="51"/>
      <c r="C294" s="51"/>
      <c r="D294" s="10"/>
      <c r="E294" s="9"/>
      <c r="F294" s="9"/>
      <c r="G294" s="11"/>
      <c r="H294" s="11"/>
    </row>
    <row r="295" spans="1:8">
      <c r="A295" s="9"/>
      <c r="B295" s="51"/>
      <c r="C295" s="51"/>
      <c r="D295" s="10"/>
      <c r="E295" s="9"/>
      <c r="F295" s="9"/>
      <c r="G295" s="11"/>
      <c r="H295" s="11"/>
    </row>
    <row r="296" spans="1:8">
      <c r="A296" s="9"/>
      <c r="B296" s="51"/>
      <c r="C296" s="51"/>
      <c r="D296" s="10"/>
      <c r="E296" s="9"/>
      <c r="F296" s="9"/>
      <c r="G296" s="11"/>
      <c r="H296" s="11"/>
    </row>
    <row r="297" spans="1:8">
      <c r="A297" s="9"/>
      <c r="B297" s="51"/>
      <c r="C297" s="51"/>
      <c r="D297" s="10"/>
      <c r="E297" s="9"/>
      <c r="F297" s="9"/>
      <c r="G297" s="11"/>
      <c r="H297" s="11"/>
    </row>
    <row r="298" spans="1:8">
      <c r="A298" s="9"/>
      <c r="B298" s="51"/>
      <c r="C298" s="51"/>
      <c r="D298" s="10"/>
      <c r="E298" s="9"/>
      <c r="F298" s="9"/>
      <c r="G298" s="11"/>
      <c r="H298" s="11"/>
    </row>
    <row r="299" spans="1:8">
      <c r="A299" s="9"/>
      <c r="B299" s="51"/>
      <c r="C299" s="51"/>
      <c r="D299" s="10"/>
      <c r="E299" s="9"/>
      <c r="F299" s="9"/>
      <c r="G299" s="11"/>
      <c r="H299" s="11"/>
    </row>
    <row r="300" spans="1:8">
      <c r="A300" s="9"/>
      <c r="B300" s="51"/>
      <c r="C300" s="51"/>
      <c r="D300" s="10"/>
      <c r="E300" s="9"/>
      <c r="F300" s="9"/>
      <c r="G300" s="11"/>
      <c r="H300" s="11"/>
    </row>
    <row r="301" spans="1:8">
      <c r="A301" s="9"/>
      <c r="B301" s="51"/>
      <c r="C301" s="51"/>
      <c r="D301" s="10"/>
      <c r="E301" s="9"/>
      <c r="F301" s="9"/>
      <c r="G301" s="11"/>
      <c r="H301" s="11"/>
    </row>
    <row r="302" spans="1:8">
      <c r="A302" s="9"/>
      <c r="B302" s="51"/>
      <c r="C302" s="51"/>
      <c r="D302" s="10"/>
      <c r="E302" s="9"/>
      <c r="F302" s="9"/>
      <c r="G302" s="11"/>
      <c r="H302" s="11"/>
    </row>
    <row r="303" spans="1:8">
      <c r="A303" s="9"/>
      <c r="B303" s="51"/>
      <c r="C303" s="51"/>
      <c r="D303" s="10"/>
      <c r="E303" s="9"/>
      <c r="F303" s="9"/>
      <c r="G303" s="11"/>
      <c r="H303" s="11"/>
    </row>
    <row r="304" spans="1:8">
      <c r="A304" s="9"/>
      <c r="B304" s="51"/>
      <c r="C304" s="51"/>
      <c r="D304" s="10"/>
      <c r="E304" s="9"/>
      <c r="F304" s="9"/>
      <c r="G304" s="11"/>
      <c r="H304" s="11"/>
    </row>
    <row r="305" spans="1:8">
      <c r="A305" s="9"/>
      <c r="B305" s="51"/>
      <c r="C305" s="51"/>
      <c r="D305" s="10"/>
      <c r="E305" s="9"/>
      <c r="F305" s="9"/>
      <c r="G305" s="11"/>
      <c r="H305" s="11"/>
    </row>
    <row r="306" spans="1:8">
      <c r="A306" s="9"/>
      <c r="B306" s="51"/>
      <c r="C306" s="51"/>
      <c r="D306" s="10"/>
      <c r="E306" s="9"/>
      <c r="F306" s="9"/>
      <c r="G306" s="11"/>
      <c r="H306" s="11"/>
    </row>
    <row r="307" spans="1:8">
      <c r="A307" s="9"/>
      <c r="B307" s="51"/>
      <c r="C307" s="51"/>
      <c r="D307" s="10"/>
      <c r="E307" s="9"/>
      <c r="F307" s="9"/>
      <c r="G307" s="11"/>
      <c r="H307" s="11"/>
    </row>
    <row r="308" spans="1:8">
      <c r="A308" s="9"/>
      <c r="B308" s="51"/>
      <c r="C308" s="51"/>
      <c r="D308" s="10"/>
      <c r="E308" s="9"/>
      <c r="F308" s="9"/>
      <c r="G308" s="11"/>
      <c r="H308" s="11"/>
    </row>
    <row r="309" spans="1:8">
      <c r="A309" s="9"/>
      <c r="B309" s="51"/>
      <c r="C309" s="51"/>
      <c r="D309" s="10"/>
      <c r="E309" s="9"/>
      <c r="F309" s="9"/>
      <c r="G309" s="11"/>
      <c r="H309" s="11"/>
    </row>
    <row r="310" spans="1:8">
      <c r="A310" s="9"/>
      <c r="B310" s="51"/>
      <c r="C310" s="51"/>
      <c r="D310" s="10"/>
      <c r="E310" s="9"/>
      <c r="F310" s="9"/>
      <c r="G310" s="11"/>
      <c r="H310" s="11"/>
    </row>
    <row r="311" spans="1:8">
      <c r="A311" s="9"/>
      <c r="B311" s="51"/>
      <c r="C311" s="51"/>
      <c r="D311" s="10"/>
      <c r="E311" s="9"/>
      <c r="F311" s="9"/>
      <c r="G311" s="11"/>
      <c r="H311" s="11"/>
    </row>
    <row r="312" spans="1:8">
      <c r="A312" s="9"/>
      <c r="B312" s="51"/>
      <c r="C312" s="51"/>
      <c r="D312" s="10"/>
      <c r="E312" s="9"/>
      <c r="F312" s="9"/>
      <c r="G312" s="11"/>
      <c r="H312" s="11"/>
    </row>
    <row r="313" spans="1:8">
      <c r="A313" s="9"/>
      <c r="B313" s="51"/>
      <c r="C313" s="51"/>
      <c r="D313" s="10"/>
      <c r="E313" s="9"/>
      <c r="F313" s="9"/>
      <c r="G313" s="11"/>
      <c r="H313" s="11"/>
    </row>
    <row r="314" spans="1:8">
      <c r="A314" s="9"/>
      <c r="B314" s="51"/>
      <c r="C314" s="51"/>
      <c r="D314" s="10"/>
      <c r="E314" s="9"/>
      <c r="F314" s="9"/>
      <c r="G314" s="11"/>
      <c r="H314" s="11"/>
    </row>
    <row r="315" spans="1:8">
      <c r="A315" s="9"/>
      <c r="B315" s="51"/>
      <c r="C315" s="51"/>
      <c r="D315" s="10"/>
      <c r="E315" s="9"/>
      <c r="F315" s="9"/>
      <c r="G315" s="11"/>
      <c r="H315" s="11"/>
    </row>
    <row r="316" spans="1:8">
      <c r="A316" s="9"/>
      <c r="B316" s="51"/>
      <c r="C316" s="51"/>
      <c r="D316" s="10"/>
      <c r="E316" s="9"/>
      <c r="F316" s="9"/>
      <c r="G316" s="11"/>
      <c r="H316" s="11"/>
    </row>
    <row r="317" spans="1:8">
      <c r="A317" s="9"/>
      <c r="B317" s="51"/>
      <c r="C317" s="51"/>
      <c r="D317" s="10"/>
      <c r="E317" s="9"/>
      <c r="F317" s="9"/>
      <c r="G317" s="11"/>
      <c r="H317" s="11"/>
    </row>
    <row r="318" spans="1:8">
      <c r="A318" s="9"/>
      <c r="B318" s="51"/>
      <c r="C318" s="51"/>
      <c r="D318" s="10"/>
      <c r="E318" s="9"/>
      <c r="F318" s="9"/>
      <c r="G318" s="11"/>
      <c r="H318" s="11"/>
    </row>
    <row r="319" spans="1:8">
      <c r="A319" s="9"/>
      <c r="B319" s="51"/>
      <c r="C319" s="51"/>
      <c r="D319" s="10"/>
      <c r="E319" s="9"/>
      <c r="F319" s="9"/>
      <c r="G319" s="11"/>
      <c r="H319" s="11"/>
    </row>
    <row r="320" spans="1:8">
      <c r="A320" s="9"/>
      <c r="B320" s="51"/>
      <c r="C320" s="51"/>
      <c r="D320" s="10"/>
      <c r="E320" s="9"/>
      <c r="F320" s="9"/>
      <c r="G320" s="11"/>
      <c r="H320" s="11"/>
    </row>
    <row r="321" spans="1:8">
      <c r="A321" s="9"/>
      <c r="B321" s="51"/>
      <c r="C321" s="51"/>
      <c r="D321" s="10"/>
      <c r="E321" s="9"/>
      <c r="F321" s="9"/>
      <c r="G321" s="11"/>
      <c r="H321" s="11"/>
    </row>
    <row r="322" spans="1:8">
      <c r="A322" s="9"/>
      <c r="B322" s="51"/>
      <c r="C322" s="51"/>
      <c r="D322" s="10"/>
      <c r="E322" s="9"/>
      <c r="F322" s="9"/>
      <c r="G322" s="11"/>
      <c r="H322" s="11"/>
    </row>
    <row r="323" spans="1:8">
      <c r="A323" s="9"/>
      <c r="B323" s="51"/>
      <c r="C323" s="51"/>
      <c r="D323" s="10"/>
      <c r="E323" s="9"/>
      <c r="F323" s="9"/>
      <c r="G323" s="11"/>
      <c r="H323" s="11"/>
    </row>
    <row r="324" spans="1:8">
      <c r="A324" s="9"/>
      <c r="B324" s="51"/>
      <c r="C324" s="51"/>
      <c r="D324" s="10"/>
      <c r="E324" s="9"/>
      <c r="F324" s="9"/>
      <c r="G324" s="11"/>
      <c r="H324" s="11"/>
    </row>
    <row r="325" spans="1:8">
      <c r="A325" s="9"/>
      <c r="B325" s="51"/>
      <c r="C325" s="51"/>
      <c r="D325" s="10"/>
      <c r="E325" s="9"/>
      <c r="F325" s="9"/>
      <c r="G325" s="11"/>
      <c r="H325" s="11"/>
    </row>
    <row r="326" spans="1:8">
      <c r="A326" s="9"/>
      <c r="B326" s="51"/>
      <c r="C326" s="51"/>
      <c r="D326" s="10"/>
      <c r="E326" s="9"/>
      <c r="F326" s="9"/>
      <c r="G326" s="11"/>
      <c r="H326" s="11"/>
    </row>
    <row r="327" spans="1:8">
      <c r="A327" s="9"/>
      <c r="B327" s="51"/>
      <c r="C327" s="51"/>
      <c r="D327" s="10"/>
      <c r="E327" s="9"/>
      <c r="F327" s="9"/>
      <c r="G327" s="11"/>
      <c r="H327" s="11"/>
    </row>
    <row r="328" spans="1:8">
      <c r="A328" s="9"/>
      <c r="B328" s="51"/>
      <c r="C328" s="51"/>
      <c r="D328" s="10"/>
      <c r="E328" s="9"/>
      <c r="F328" s="9"/>
      <c r="G328" s="11"/>
      <c r="H328" s="11"/>
    </row>
    <row r="329" spans="1:8">
      <c r="A329" s="9"/>
      <c r="B329" s="51"/>
      <c r="C329" s="51"/>
      <c r="D329" s="10"/>
      <c r="E329" s="9"/>
      <c r="F329" s="9"/>
      <c r="G329" s="11"/>
      <c r="H329" s="11"/>
    </row>
    <row r="330" spans="1:8">
      <c r="A330" s="9"/>
      <c r="B330" s="51"/>
      <c r="C330" s="51"/>
      <c r="D330" s="10"/>
      <c r="E330" s="9"/>
      <c r="F330" s="9"/>
      <c r="G330" s="11"/>
      <c r="H330" s="11"/>
    </row>
    <row r="331" spans="1:8">
      <c r="A331" s="9"/>
      <c r="B331" s="51"/>
      <c r="C331" s="51"/>
      <c r="D331" s="10"/>
      <c r="E331" s="9"/>
      <c r="F331" s="9"/>
      <c r="G331" s="11"/>
      <c r="H331" s="11"/>
    </row>
    <row r="332" spans="1:8">
      <c r="A332" s="9"/>
      <c r="B332" s="51"/>
      <c r="C332" s="51"/>
      <c r="D332" s="10"/>
      <c r="E332" s="9"/>
      <c r="F332" s="9"/>
      <c r="G332" s="11"/>
      <c r="H332" s="11"/>
    </row>
    <row r="333" spans="1:8">
      <c r="A333" s="9"/>
      <c r="B333" s="51"/>
      <c r="C333" s="51"/>
      <c r="D333" s="10"/>
      <c r="E333" s="9"/>
      <c r="F333" s="9"/>
      <c r="G333" s="11"/>
      <c r="H333" s="11"/>
    </row>
    <row r="334" spans="1:8">
      <c r="A334" s="9"/>
      <c r="B334" s="51"/>
      <c r="C334" s="51"/>
      <c r="D334" s="10"/>
      <c r="E334" s="9"/>
      <c r="F334" s="9"/>
      <c r="G334" s="11"/>
      <c r="H334" s="11"/>
    </row>
    <row r="335" spans="1:8">
      <c r="A335" s="9"/>
      <c r="B335" s="51"/>
      <c r="C335" s="51"/>
      <c r="D335" s="10"/>
      <c r="E335" s="9"/>
      <c r="F335" s="9"/>
      <c r="G335" s="11"/>
      <c r="H335" s="11"/>
    </row>
    <row r="336" spans="1:8">
      <c r="A336" s="9"/>
      <c r="B336" s="51"/>
      <c r="C336" s="51"/>
      <c r="D336" s="10"/>
      <c r="E336" s="9"/>
      <c r="F336" s="9"/>
      <c r="G336" s="11"/>
      <c r="H336" s="11"/>
    </row>
    <row r="337" spans="1:8">
      <c r="A337" s="9"/>
      <c r="B337" s="51"/>
      <c r="C337" s="51"/>
      <c r="D337" s="10"/>
      <c r="E337" s="9"/>
      <c r="F337" s="9"/>
      <c r="G337" s="11"/>
      <c r="H337" s="11"/>
    </row>
    <row r="338" spans="1:8">
      <c r="A338" s="9"/>
      <c r="B338" s="51"/>
      <c r="C338" s="51"/>
      <c r="D338" s="10"/>
      <c r="E338" s="9"/>
      <c r="F338" s="9"/>
      <c r="G338" s="11"/>
      <c r="H338" s="11"/>
    </row>
    <row r="339" spans="1:8">
      <c r="A339" s="9"/>
      <c r="B339" s="51"/>
      <c r="C339" s="51"/>
      <c r="D339" s="10"/>
      <c r="E339" s="9"/>
      <c r="F339" s="9"/>
      <c r="G339" s="11"/>
      <c r="H339" s="11"/>
    </row>
    <row r="340" spans="1:8">
      <c r="A340" s="9"/>
      <c r="B340" s="51"/>
      <c r="C340" s="51"/>
      <c r="D340" s="10"/>
      <c r="E340" s="9"/>
      <c r="F340" s="9"/>
      <c r="G340" s="11"/>
      <c r="H340" s="11"/>
    </row>
    <row r="341" spans="1:8">
      <c r="A341" s="9"/>
      <c r="B341" s="51"/>
      <c r="C341" s="51"/>
      <c r="D341" s="10"/>
      <c r="E341" s="9"/>
      <c r="F341" s="9"/>
      <c r="G341" s="11"/>
      <c r="H341" s="11"/>
    </row>
    <row r="342" spans="1:8">
      <c r="A342" s="9"/>
      <c r="B342" s="51"/>
      <c r="C342" s="51"/>
      <c r="D342" s="10"/>
      <c r="E342" s="9"/>
      <c r="F342" s="9"/>
      <c r="G342" s="11"/>
      <c r="H342" s="11"/>
    </row>
    <row r="343" spans="1:8">
      <c r="A343" s="9"/>
      <c r="B343" s="51"/>
      <c r="C343" s="51"/>
      <c r="D343" s="10"/>
      <c r="E343" s="9"/>
      <c r="F343" s="9"/>
      <c r="G343" s="11"/>
      <c r="H343" s="11"/>
    </row>
    <row r="344" spans="1:8">
      <c r="A344" s="9"/>
      <c r="B344" s="51"/>
      <c r="C344" s="51"/>
      <c r="D344" s="10"/>
      <c r="E344" s="9"/>
      <c r="F344" s="9"/>
      <c r="G344" s="11"/>
      <c r="H344" s="11"/>
    </row>
    <row r="345" spans="1:8">
      <c r="A345" s="9"/>
      <c r="B345" s="51"/>
      <c r="C345" s="51"/>
      <c r="D345" s="10"/>
      <c r="E345" s="9"/>
      <c r="F345" s="9"/>
      <c r="G345" s="11"/>
      <c r="H345" s="11"/>
    </row>
    <row r="346" spans="1:8">
      <c r="A346" s="9"/>
      <c r="B346" s="51"/>
      <c r="C346" s="51"/>
      <c r="D346" s="10"/>
      <c r="E346" s="9"/>
      <c r="F346" s="9"/>
      <c r="G346" s="11"/>
      <c r="H346" s="11"/>
    </row>
    <row r="347" spans="1:8">
      <c r="A347" s="9"/>
      <c r="B347" s="51"/>
      <c r="C347" s="51"/>
      <c r="D347" s="10"/>
      <c r="E347" s="9"/>
      <c r="F347" s="9"/>
      <c r="G347" s="11"/>
      <c r="H347" s="11"/>
    </row>
    <row r="348" spans="1:8">
      <c r="A348" s="9"/>
      <c r="B348" s="51"/>
      <c r="C348" s="51"/>
      <c r="D348" s="10"/>
      <c r="E348" s="9"/>
      <c r="F348" s="9"/>
      <c r="G348" s="11"/>
      <c r="H348" s="11"/>
    </row>
    <row r="349" spans="1:8">
      <c r="A349" s="9"/>
      <c r="B349" s="51"/>
      <c r="C349" s="51"/>
      <c r="D349" s="10"/>
      <c r="E349" s="9"/>
      <c r="F349" s="9"/>
      <c r="G349" s="11"/>
      <c r="H349" s="11"/>
    </row>
    <row r="350" spans="1:8">
      <c r="A350" s="9"/>
      <c r="B350" s="51"/>
      <c r="C350" s="51"/>
      <c r="D350" s="10"/>
      <c r="E350" s="9"/>
      <c r="F350" s="9"/>
      <c r="G350" s="11"/>
      <c r="H350" s="11"/>
    </row>
    <row r="351" spans="1:8">
      <c r="A351" s="9"/>
      <c r="B351" s="51"/>
      <c r="C351" s="51"/>
      <c r="D351" s="10"/>
      <c r="E351" s="9"/>
      <c r="F351" s="9"/>
      <c r="G351" s="11"/>
      <c r="H351" s="11"/>
    </row>
    <row r="352" spans="1:8">
      <c r="A352" s="9"/>
      <c r="B352" s="51"/>
      <c r="C352" s="51"/>
      <c r="D352" s="10"/>
      <c r="E352" s="9"/>
      <c r="F352" s="9"/>
      <c r="G352" s="11"/>
      <c r="H352" s="11"/>
    </row>
    <row r="353" spans="1:8">
      <c r="A353" s="9"/>
      <c r="B353" s="51"/>
      <c r="C353" s="51"/>
      <c r="D353" s="10"/>
      <c r="E353" s="9"/>
      <c r="F353" s="9"/>
      <c r="G353" s="11"/>
      <c r="H353" s="11"/>
    </row>
    <row r="354" spans="1:8">
      <c r="A354" s="9"/>
      <c r="B354" s="51"/>
      <c r="C354" s="51"/>
      <c r="D354" s="10"/>
      <c r="E354" s="9"/>
      <c r="F354" s="9"/>
      <c r="G354" s="11"/>
      <c r="H354" s="11"/>
    </row>
    <row r="355" spans="1:8">
      <c r="A355" s="9"/>
      <c r="B355" s="51"/>
      <c r="C355" s="51"/>
      <c r="D355" s="10"/>
      <c r="E355" s="9"/>
      <c r="F355" s="9"/>
      <c r="G355" s="11"/>
      <c r="H355" s="11"/>
    </row>
    <row r="356" spans="1:8">
      <c r="A356" s="9"/>
      <c r="B356" s="51"/>
      <c r="C356" s="51"/>
      <c r="D356" s="10"/>
      <c r="E356" s="9"/>
      <c r="F356" s="9"/>
      <c r="G356" s="11"/>
      <c r="H356" s="11"/>
    </row>
    <row r="357" spans="1:8">
      <c r="A357" s="9"/>
      <c r="B357" s="51"/>
      <c r="C357" s="51"/>
      <c r="D357" s="10"/>
      <c r="E357" s="9"/>
      <c r="F357" s="9"/>
      <c r="G357" s="11"/>
      <c r="H357" s="11"/>
    </row>
    <row r="358" spans="1:8">
      <c r="A358" s="9"/>
      <c r="B358" s="51"/>
      <c r="C358" s="51"/>
      <c r="D358" s="10"/>
      <c r="E358" s="9"/>
      <c r="F358" s="9"/>
      <c r="G358" s="11"/>
      <c r="H358" s="11"/>
    </row>
    <row r="359" spans="1:8">
      <c r="A359" s="9"/>
      <c r="B359" s="51"/>
      <c r="C359" s="51"/>
      <c r="D359" s="10"/>
      <c r="E359" s="9"/>
      <c r="F359" s="9"/>
      <c r="G359" s="11"/>
      <c r="H359" s="11"/>
    </row>
    <row r="360" spans="1:8">
      <c r="A360" s="9"/>
      <c r="B360" s="51"/>
      <c r="C360" s="51"/>
      <c r="D360" s="10"/>
      <c r="E360" s="9"/>
      <c r="F360" s="9"/>
      <c r="G360" s="11"/>
      <c r="H360" s="11"/>
    </row>
    <row r="361" spans="1:8">
      <c r="A361" s="9"/>
      <c r="B361" s="51"/>
      <c r="C361" s="51"/>
      <c r="D361" s="10"/>
      <c r="E361" s="9"/>
      <c r="F361" s="9"/>
      <c r="G361" s="11"/>
      <c r="H361" s="11"/>
    </row>
    <row r="362" spans="1:8">
      <c r="A362" s="9"/>
      <c r="B362" s="51"/>
      <c r="C362" s="51"/>
      <c r="D362" s="10"/>
      <c r="E362" s="9"/>
      <c r="F362" s="9"/>
      <c r="G362" s="11"/>
      <c r="H362" s="11"/>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row r="3030" spans="1:8">
      <c r="A3030" s="9"/>
      <c r="B3030" s="51"/>
      <c r="C3030" s="51"/>
      <c r="D3030" s="10"/>
      <c r="E3030" s="9"/>
      <c r="F3030" s="9"/>
      <c r="G3030" s="11"/>
      <c r="H3030" s="11"/>
    </row>
  </sheetData>
  <sheetProtection selectLockedCells="1"/>
  <mergeCells count="7">
    <mergeCell ref="A125:H125"/>
    <mergeCell ref="A122:C122"/>
    <mergeCell ref="E122:H122"/>
    <mergeCell ref="A109:H109"/>
    <mergeCell ref="A110:H110"/>
    <mergeCell ref="E121:H121"/>
    <mergeCell ref="A121:C121"/>
  </mergeCells>
  <phoneticPr fontId="21" type="noConversion"/>
  <conditionalFormatting sqref="B127:C3030">
    <cfRule type="expression" dxfId="23" priority="15" stopIfTrue="1">
      <formula>$A127&lt;&gt;""</formula>
    </cfRule>
  </conditionalFormatting>
  <conditionalFormatting sqref="H127:H3030 E127:F3030">
    <cfRule type="expression" dxfId="22" priority="14" stopIfTrue="1">
      <formula>$A127&lt;&gt;""</formula>
    </cfRule>
  </conditionalFormatting>
  <conditionalFormatting sqref="A127:A3030">
    <cfRule type="expression" dxfId="21" priority="9" stopIfTrue="1">
      <formula>$A127&lt;&gt;""</formula>
    </cfRule>
  </conditionalFormatting>
  <conditionalFormatting sqref="B3003:C3005">
    <cfRule type="expression" dxfId="20" priority="7" stopIfTrue="1">
      <formula>$A3003&lt;&gt;""</formula>
    </cfRule>
  </conditionalFormatting>
  <conditionalFormatting sqref="E3003:F3005 H3003:H3005">
    <cfRule type="expression" dxfId="19" priority="6" stopIfTrue="1">
      <formula>$A3003&lt;&gt;""</formula>
    </cfRule>
  </conditionalFormatting>
  <conditionalFormatting sqref="A3003:A3005">
    <cfRule type="expression" dxfId="18" priority="5" stopIfTrue="1">
      <formula>$A3003&lt;&gt;""</formula>
    </cfRule>
  </conditionalFormatting>
  <conditionalFormatting sqref="D127:D3030">
    <cfRule type="expression" dxfId="17" priority="4" stopIfTrue="1">
      <formula>$A127&lt;&gt;""</formula>
    </cfRule>
  </conditionalFormatting>
  <conditionalFormatting sqref="D3003:D3005">
    <cfRule type="expression" dxfId="16" priority="3" stopIfTrue="1">
      <formula>$A3003&lt;&gt;""</formula>
    </cfRule>
  </conditionalFormatting>
  <conditionalFormatting sqref="G127:G3030">
    <cfRule type="expression" dxfId="15" priority="2" stopIfTrue="1">
      <formula>$A127&lt;&gt;""</formula>
    </cfRule>
  </conditionalFormatting>
  <conditionalFormatting sqref="G3003:G3005">
    <cfRule type="expression" dxfId="14" priority="1" stopIfTrue="1">
      <formula>$A3003&lt;&gt;""</formula>
    </cfRule>
  </conditionalFormatting>
  <dataValidations count="5">
    <dataValidation type="list" allowBlank="1" showInputMessage="1" showErrorMessage="1" sqref="A127:A3030">
      <formula1>OFFSET($A$1,1,0,$A$1,1)</formula1>
    </dataValidation>
    <dataValidation type="list" allowBlank="1" showInputMessage="1" sqref="E127:E3030">
      <formula1>$E$105:$E$108</formula1>
    </dataValidation>
    <dataValidation allowBlank="1" sqref="B127:C3030"/>
    <dataValidation type="decimal" operator="greaterThan" allowBlank="1" showInputMessage="1" showErrorMessage="1" sqref="G127:H3030">
      <formula1>0</formula1>
    </dataValidation>
    <dataValidation type="date" allowBlank="1" showInputMessage="1" showErrorMessage="1" sqref="D1:D104857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workbookViewId="0">
      <selection activeCell="C88" sqref="C88:G88"/>
    </sheetView>
  </sheetViews>
  <sheetFormatPr defaultRowHeight="11.25"/>
  <cols>
    <col min="1" max="1" width="5.7109375" style="17" bestFit="1" customWidth="1"/>
    <col min="2" max="2" width="77.42578125" style="17" customWidth="1"/>
    <col min="3" max="7" width="11.7109375" style="25" customWidth="1"/>
    <col min="8" max="8" width="1.85546875" style="109" customWidth="1"/>
    <col min="9" max="9" width="59.5703125" style="17" bestFit="1" customWidth="1"/>
    <col min="10" max="10" width="9.140625" style="17"/>
    <col min="11" max="13" width="9.42578125" style="17" bestFit="1" customWidth="1"/>
    <col min="14" max="16384" width="9.140625" style="17"/>
  </cols>
  <sheetData>
    <row r="1" spans="1:8" ht="15.75">
      <c r="A1" s="164" t="s">
        <v>1277</v>
      </c>
      <c r="B1" s="164"/>
      <c r="C1" s="164"/>
      <c r="D1" s="164"/>
      <c r="E1" s="164"/>
      <c r="F1" s="164"/>
      <c r="G1" s="164"/>
      <c r="H1" s="108"/>
    </row>
    <row r="2" spans="1:8" ht="7.5" customHeight="1">
      <c r="C2" s="17"/>
      <c r="D2" s="17"/>
      <c r="E2" s="17"/>
      <c r="F2" s="17"/>
      <c r="G2" s="17"/>
    </row>
    <row r="3" spans="1:8" s="8" customFormat="1" ht="12.75">
      <c r="B3" s="24" t="s">
        <v>271</v>
      </c>
      <c r="C3" s="8" t="str">
        <f>INDEX(Adr!E:E,Doklady!B112+1)</f>
        <v>Slovenská skialpinistická asociácia</v>
      </c>
      <c r="G3" s="55" t="str">
        <f>Doklady!H111</f>
        <v>V1</v>
      </c>
      <c r="H3" s="110"/>
    </row>
    <row r="4" spans="1:8" s="8" customFormat="1" ht="12.75">
      <c r="B4" s="24" t="s">
        <v>345</v>
      </c>
      <c r="C4" s="39" t="str">
        <f>RIGHT("0000"&amp;INDEX(Adr!A:A,Doklady!B112+1),8)</f>
        <v>37998919</v>
      </c>
      <c r="G4" s="55">
        <f>Doklady!H112</f>
        <v>42411</v>
      </c>
      <c r="H4" s="110"/>
    </row>
    <row r="5" spans="1:8" s="8" customFormat="1" ht="12.75">
      <c r="B5" s="24" t="s">
        <v>344</v>
      </c>
      <c r="C5" s="8" t="str">
        <f>INDEX(Adr!F:F,Doklady!B112+1)</f>
        <v>občianske združenie</v>
      </c>
      <c r="H5" s="110"/>
    </row>
    <row r="6" spans="1:8" s="8" customFormat="1" ht="12.75">
      <c r="B6" s="24" t="s">
        <v>347</v>
      </c>
      <c r="C6" s="8" t="str">
        <f>INDEX(Adr!G:G,Doklady!B112+1)&amp;", "&amp;INDEX(Adr!H:H,Doklady!B112+1)&amp;", "&amp;INDEX(Adr!I:I,Doklady!B112+1)</f>
        <v>Bobrovec 550, Bobrovec, 032 21</v>
      </c>
      <c r="H6" s="110"/>
    </row>
    <row r="7" spans="1:8" s="8" customFormat="1" ht="12.75">
      <c r="B7" s="24" t="s">
        <v>510</v>
      </c>
      <c r="C7" s="8" t="str">
        <f>INDEX(Adr!J:J,Doklady!B112+1)</f>
        <v>SK6911000000002620098466</v>
      </c>
      <c r="H7" s="110"/>
    </row>
    <row r="8" spans="1:8" ht="17.25" customHeight="1"/>
    <row r="9" spans="1:8" ht="22.5">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6100</v>
      </c>
      <c r="D11" s="136">
        <f t="shared" si="0"/>
        <v>2779.5</v>
      </c>
      <c r="E11" s="112"/>
      <c r="F11" s="112"/>
      <c r="G11" s="28">
        <f>SUMIF($A$29:$A$78,$A11,G$29:G$78)+G19</f>
        <v>3320.5</v>
      </c>
    </row>
    <row r="12" spans="1:8" ht="12.75" customHeight="1">
      <c r="A12" s="26" t="s">
        <v>435</v>
      </c>
      <c r="B12" s="27" t="s">
        <v>350</v>
      </c>
      <c r="C12" s="28">
        <f t="shared" si="0"/>
        <v>2500</v>
      </c>
      <c r="D12" s="136">
        <f t="shared" si="0"/>
        <v>1274.0999999999999</v>
      </c>
      <c r="E12" s="112"/>
      <c r="F12" s="112"/>
      <c r="G12" s="28">
        <f>SUMIF($A$29:$A$78,$A12,G$29:G$78)</f>
        <v>1225.9000000000001</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1162</v>
      </c>
      <c r="C14" s="28">
        <f t="shared" si="0"/>
        <v>0</v>
      </c>
      <c r="D14" s="136">
        <f t="shared" si="0"/>
        <v>0</v>
      </c>
      <c r="E14" s="112"/>
      <c r="F14" s="112"/>
      <c r="G14" s="28">
        <f>SUMIF($A$29:$A$78,$A14,G$29:G$78)</f>
        <v>0</v>
      </c>
    </row>
    <row r="15" spans="1:8" ht="13.5" customHeight="1">
      <c r="A15" s="117"/>
      <c r="B15" s="117" t="s">
        <v>269</v>
      </c>
      <c r="C15" s="118">
        <f>SUM(C10:C14)</f>
        <v>8600</v>
      </c>
      <c r="D15" s="118"/>
      <c r="E15" s="118"/>
      <c r="F15" s="118"/>
      <c r="G15" s="118"/>
    </row>
    <row r="16" spans="1:8" ht="20.100000000000001" customHeight="1"/>
    <row r="17" spans="1:9" ht="22.5">
      <c r="A17" s="119" t="s">
        <v>424</v>
      </c>
      <c r="B17" s="115" t="s">
        <v>450</v>
      </c>
      <c r="C17" s="116" t="s">
        <v>4</v>
      </c>
      <c r="D17" s="116" t="s">
        <v>1154</v>
      </c>
      <c r="E17" s="116" t="s">
        <v>1157</v>
      </c>
      <c r="F17" s="116" t="s">
        <v>1158</v>
      </c>
      <c r="G17" s="116" t="s">
        <v>440</v>
      </c>
    </row>
    <row r="18" spans="1:9" ht="12.75" customHeight="1">
      <c r="A18" s="26" t="s">
        <v>1279</v>
      </c>
      <c r="B18" s="27" t="s">
        <v>1288</v>
      </c>
      <c r="C18" s="28">
        <f t="shared" ref="C18:C26" si="1">SUMIF($H$29:$H$78,$A18,C$29:C$78)</f>
        <v>8600</v>
      </c>
      <c r="D18" s="112"/>
      <c r="E18" s="112"/>
      <c r="F18" s="112"/>
      <c r="G18" s="28">
        <f>SUMIF($H$29:$H$78,$A18,G$29:G$78)</f>
        <v>4546.3999999999996</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c r="A20" s="26" t="s">
        <v>1281</v>
      </c>
      <c r="B20" s="27" t="s">
        <v>1289</v>
      </c>
      <c r="C20" s="28">
        <f t="shared" si="1"/>
        <v>0</v>
      </c>
      <c r="D20" s="112"/>
      <c r="E20" s="112"/>
      <c r="F20" s="112"/>
      <c r="G20" s="28">
        <f t="shared" ref="G20:G26" si="2">SUMIF($H$29:$H$78,$A20,G$29:G$78)</f>
        <v>0</v>
      </c>
    </row>
    <row r="21" spans="1:9" ht="12.75" customHeight="1">
      <c r="A21" s="26" t="s">
        <v>1282</v>
      </c>
      <c r="B21" s="27" t="s">
        <v>1290</v>
      </c>
      <c r="C21" s="28">
        <f t="shared" si="1"/>
        <v>0</v>
      </c>
      <c r="D21" s="112"/>
      <c r="E21" s="112"/>
      <c r="F21" s="112"/>
      <c r="G21" s="28">
        <f t="shared" si="2"/>
        <v>0</v>
      </c>
    </row>
    <row r="22" spans="1:9" ht="13.5" customHeight="1">
      <c r="A22" s="26" t="s">
        <v>1283</v>
      </c>
      <c r="B22" s="27" t="s">
        <v>1153</v>
      </c>
      <c r="C22" s="28">
        <f t="shared" si="1"/>
        <v>0</v>
      </c>
      <c r="D22" s="112"/>
      <c r="E22" s="112"/>
      <c r="F22" s="112"/>
      <c r="G22" s="28">
        <f t="shared" si="2"/>
        <v>0</v>
      </c>
    </row>
    <row r="23" spans="1:9" ht="12.75" customHeight="1">
      <c r="A23" s="26" t="s">
        <v>1284</v>
      </c>
      <c r="B23" s="27" t="s">
        <v>1291</v>
      </c>
      <c r="C23" s="28">
        <f t="shared" si="1"/>
        <v>0</v>
      </c>
      <c r="D23" s="112"/>
      <c r="E23" s="112"/>
      <c r="F23" s="112"/>
      <c r="G23" s="28">
        <f t="shared" si="2"/>
        <v>0</v>
      </c>
    </row>
    <row r="24" spans="1:9" ht="12.75" customHeight="1">
      <c r="A24" s="26" t="s">
        <v>1285</v>
      </c>
      <c r="B24" s="27" t="s">
        <v>1292</v>
      </c>
      <c r="C24" s="28">
        <f t="shared" si="1"/>
        <v>0</v>
      </c>
      <c r="D24" s="112"/>
      <c r="E24" s="112"/>
      <c r="F24" s="112"/>
      <c r="G24" s="28">
        <f t="shared" si="2"/>
        <v>0</v>
      </c>
    </row>
    <row r="25" spans="1:9" ht="12.75" customHeight="1">
      <c r="A25" s="26" t="s">
        <v>1286</v>
      </c>
      <c r="B25" s="27" t="s">
        <v>1293</v>
      </c>
      <c r="C25" s="28">
        <f t="shared" si="1"/>
        <v>0</v>
      </c>
      <c r="D25" s="112"/>
      <c r="E25" s="112"/>
      <c r="F25" s="112"/>
      <c r="G25" s="28">
        <f t="shared" si="2"/>
        <v>0</v>
      </c>
    </row>
    <row r="26" spans="1:9" ht="12.75" customHeight="1">
      <c r="A26" s="26" t="s">
        <v>1287</v>
      </c>
      <c r="B26" s="27" t="s">
        <v>1294</v>
      </c>
      <c r="C26" s="28">
        <f t="shared" si="1"/>
        <v>0</v>
      </c>
      <c r="D26" s="112"/>
      <c r="E26" s="112"/>
      <c r="F26" s="112"/>
      <c r="G26" s="28">
        <f t="shared" si="2"/>
        <v>0</v>
      </c>
    </row>
    <row r="27" spans="1:9" ht="20.100000000000001" customHeight="1">
      <c r="C27" s="40"/>
      <c r="D27" s="40"/>
      <c r="E27" s="40"/>
      <c r="F27" s="40"/>
      <c r="G27" s="40"/>
      <c r="H27" s="111"/>
    </row>
    <row r="28" spans="1:9" ht="2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6100</v>
      </c>
      <c r="D29" s="114">
        <f>IF(C29&lt;&gt;"",Doklady!G2,"")</f>
        <v>2779.5</v>
      </c>
      <c r="E29" s="30">
        <f>IF(C29&lt;&gt;"",IF(H29&lt;&gt;102,D29/(1-Doklady!K2)-D29,""),"")</f>
        <v>146.28947368421086</v>
      </c>
      <c r="F29" s="28">
        <f>IF(C29&lt;&gt;"",IF(H29&lt;&gt;102,Doklady!H2,""),"")</f>
        <v>210</v>
      </c>
      <c r="G29" s="30">
        <f>IF(C29&lt;&gt;"",IF(H29&lt;&gt;102,IF(D29&gt;C29,"CHYBA!",-(MIN(D29-C29,(D29+F29)*(1-Doklady!K2)-C29))),""),"")</f>
        <v>3320.5</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2500</v>
      </c>
      <c r="D30" s="114">
        <f>IF(C30&lt;&gt;"",Doklady!G3,"")</f>
        <v>1274.0999999999999</v>
      </c>
      <c r="E30" s="30">
        <f>IF(C30&lt;&gt;"",IF(H30&lt;&gt;102,D30/(1-Doklady!K3)-D30,""),"")</f>
        <v>67.057894736842172</v>
      </c>
      <c r="F30" s="28">
        <f>IF(C30&lt;&gt;"",IF(H30&lt;&gt;102,Doklady!H3,""),"")</f>
        <v>300</v>
      </c>
      <c r="G30" s="30">
        <f>IF(C30&lt;&gt;"",IF(H30&lt;&gt;102,IF(D30&gt;C30,"CHYBA!",-(MIN(D30-C30,(D30+F30)*(1-Doklady!K3)-C30))),""),"")</f>
        <v>1225.9000000000001</v>
      </c>
      <c r="H30" s="111" t="str">
        <f>Doklady!I3</f>
        <v>01</v>
      </c>
      <c r="I30" s="107" t="str">
        <f t="shared" ref="I30:I79" si="3">IF(C30&lt;&gt;"",IF(G30="CHYBA!","Vyúčtovaná dotácia je o "&amp;TEXT(D30-C30,"### ### ###,00")&amp;" eur väčšia ako poskytnutá. Opravte!",""),"")</f>
        <v/>
      </c>
    </row>
    <row r="31" spans="1:9" ht="12" customHeight="1">
      <c r="A31" s="29" t="str">
        <f>Doklady!J4</f>
        <v/>
      </c>
      <c r="B31" s="29" t="str">
        <f>Doklady!A4</f>
        <v/>
      </c>
      <c r="C31" s="30" t="str">
        <f>IF(H31&gt;0,Doklady!F4,"")</f>
        <v/>
      </c>
      <c r="D31" s="114" t="str">
        <f>IF(C31&lt;&gt;"",Doklady!G4,"")</f>
        <v/>
      </c>
      <c r="E31" s="30" t="str">
        <f>IF(C31&lt;&gt;"",IF(H31&lt;&gt;102,D31/(1-Doklady!K4)-D31,""),"")</f>
        <v/>
      </c>
      <c r="F31" s="28" t="str">
        <f>IF(C31&lt;&gt;"",IF(H31&lt;&gt;102,Doklady!H4,""),"")</f>
        <v/>
      </c>
      <c r="G31" s="30" t="str">
        <f>IF(C31&lt;&gt;"",IF(H31&lt;&gt;102,IF(D31&gt;C31,"CHYBA!",-(MIN(D31-C31,(D31+F31)*(1-Doklady!K4)-C31))),""),"")</f>
        <v/>
      </c>
      <c r="H31" s="111" t="str">
        <f>Doklady!I4</f>
        <v/>
      </c>
      <c r="I31" s="107" t="str">
        <f t="shared" si="3"/>
        <v/>
      </c>
    </row>
    <row r="32" spans="1:9" ht="12" customHeight="1">
      <c r="A32" s="29" t="str">
        <f>Doklady!J5</f>
        <v/>
      </c>
      <c r="B32" s="29" t="str">
        <f>Doklady!A5</f>
        <v/>
      </c>
      <c r="C32" s="30" t="str">
        <f>IF(H32&gt;0,Doklady!F5,"")</f>
        <v/>
      </c>
      <c r="D32" s="114" t="str">
        <f>IF(C32&lt;&gt;"",Doklady!G5,"")</f>
        <v/>
      </c>
      <c r="E32" s="30" t="str">
        <f>IF(C32&lt;&gt;"",IF(H32&lt;&gt;102,D32/(1-Doklady!K5)-D32,""),"")</f>
        <v/>
      </c>
      <c r="F32" s="28" t="str">
        <f>IF(C32&lt;&gt;"",IF(H32&lt;&gt;102,Doklady!H5,""),"")</f>
        <v/>
      </c>
      <c r="G32" s="30" t="str">
        <f>IF(C32&lt;&gt;"",IF(H32&lt;&gt;102,IF(D32&gt;C32,"CHYBA!",-(MIN(D32-C32,(D32+F32)*(1-Doklady!K5)-C32))),""),"")</f>
        <v/>
      </c>
      <c r="H32" s="111" t="str">
        <f>Doklady!I5</f>
        <v/>
      </c>
      <c r="I32" s="107" t="str">
        <f t="shared" si="3"/>
        <v/>
      </c>
    </row>
    <row r="33" spans="1:9" ht="12" customHeight="1">
      <c r="A33" s="29" t="str">
        <f>Doklady!J6</f>
        <v/>
      </c>
      <c r="B33" s="29" t="str">
        <f>Doklady!A6</f>
        <v/>
      </c>
      <c r="C33" s="30" t="str">
        <f>IF(H33&gt;0,Doklady!F6,"")</f>
        <v/>
      </c>
      <c r="D33" s="114" t="str">
        <f>IF(C33&lt;&gt;"",Doklady!G6,"")</f>
        <v/>
      </c>
      <c r="E33" s="30" t="str">
        <f>IF(C33&lt;&gt;"",IF(H33&lt;&gt;102,D33/(1-Doklady!K6)-D33,""),"")</f>
        <v/>
      </c>
      <c r="F33" s="28" t="str">
        <f>IF(C33&lt;&gt;"",IF(H33&lt;&gt;102,Doklady!H6,""),"")</f>
        <v/>
      </c>
      <c r="G33" s="30" t="str">
        <f>IF(C33&lt;&gt;"",IF(H33&lt;&gt;102,IF(D33&gt;C33,"CHYBA!",-(MIN(D33-C33,(D33+F33)*(1-Doklady!K6)-C33))),""),"")</f>
        <v/>
      </c>
      <c r="H33" s="111" t="str">
        <f>Doklady!I6</f>
        <v/>
      </c>
      <c r="I33" s="107" t="str">
        <f t="shared" si="3"/>
        <v/>
      </c>
    </row>
    <row r="34" spans="1:9" ht="12" customHeight="1">
      <c r="A34" s="29" t="str">
        <f>Doklady!J7</f>
        <v/>
      </c>
      <c r="B34" s="29" t="str">
        <f>Doklady!A7</f>
        <v/>
      </c>
      <c r="C34" s="30" t="str">
        <f>IF(H34&gt;0,Doklady!F7,"")</f>
        <v/>
      </c>
      <c r="D34" s="114" t="str">
        <f>IF(C34&lt;&gt;"",Doklady!G7,"")</f>
        <v/>
      </c>
      <c r="E34" s="30" t="str">
        <f>IF(C34&lt;&gt;"",IF(H34&lt;&gt;102,D34/(1-Doklady!K7)-D34,""),"")</f>
        <v/>
      </c>
      <c r="F34" s="28" t="str">
        <f>IF(C34&lt;&gt;"",IF(H34&lt;&gt;102,Doklady!H7,""),"")</f>
        <v/>
      </c>
      <c r="G34" s="30" t="str">
        <f>IF(C34&lt;&gt;"",IF(H34&lt;&gt;102,IF(D34&gt;C34,"CHYBA!",-(MIN(D34-C34,(D34+F34)*(1-Doklady!K7)-C34))),""),"")</f>
        <v/>
      </c>
      <c r="H34" s="111" t="str">
        <f>Doklady!I7</f>
        <v/>
      </c>
      <c r="I34" s="107" t="str">
        <f t="shared" si="3"/>
        <v/>
      </c>
    </row>
    <row r="35" spans="1:9" ht="12" customHeight="1">
      <c r="A35" s="29" t="str">
        <f>Doklady!J8</f>
        <v/>
      </c>
      <c r="B35" s="29" t="str">
        <f>Doklady!A8</f>
        <v/>
      </c>
      <c r="C35" s="30" t="str">
        <f>IF(H35&gt;0,Doklady!F8,"")</f>
        <v/>
      </c>
      <c r="D35" s="114" t="str">
        <f>IF(C35&lt;&gt;"",Doklady!G8,"")</f>
        <v/>
      </c>
      <c r="E35" s="30" t="str">
        <f>IF(C35&lt;&gt;"",IF(H35&lt;&gt;102,D35/(1-Doklady!K8)-D35,""),"")</f>
        <v/>
      </c>
      <c r="F35" s="28" t="str">
        <f>IF(C35&lt;&gt;"",IF(H35&lt;&gt;102,Doklady!H8,""),"")</f>
        <v/>
      </c>
      <c r="G35" s="30" t="str">
        <f>IF(C35&lt;&gt;"",IF(H35&lt;&gt;102,IF(D35&gt;C35,"CHYBA!",-(MIN(D35-C35,(D35+F35)*(1-Doklady!K8)-C35))),""),"")</f>
        <v/>
      </c>
      <c r="H35" s="111" t="str">
        <f>Doklady!I8</f>
        <v/>
      </c>
      <c r="I35" s="107" t="str">
        <f t="shared" si="3"/>
        <v/>
      </c>
    </row>
    <row r="36" spans="1:9" ht="12" customHeight="1">
      <c r="A36" s="29" t="str">
        <f>Doklady!J9</f>
        <v/>
      </c>
      <c r="B36" s="29" t="str">
        <f>Doklady!A9</f>
        <v/>
      </c>
      <c r="C36" s="30" t="str">
        <f>IF(H36&gt;0,Doklady!F9,"")</f>
        <v/>
      </c>
      <c r="D36" s="114" t="str">
        <f>IF(C36&lt;&gt;"",Doklady!G9,"")</f>
        <v/>
      </c>
      <c r="E36" s="30" t="str">
        <f>IF(C36&lt;&gt;"",IF(H36&lt;&gt;102,D36/(1-Doklady!K9)-D36,""),"")</f>
        <v/>
      </c>
      <c r="F36" s="28" t="str">
        <f>IF(C36&lt;&gt;"",IF(H36&lt;&gt;102,Doklady!H9,""),"")</f>
        <v/>
      </c>
      <c r="G36" s="30" t="str">
        <f>IF(C36&lt;&gt;"",IF(H36&lt;&gt;102,IF(D36&gt;C36,"CHYBA!",-(MIN(D36-C36,(D36+F36)*(1-Doklady!K9)-C36))),""),"")</f>
        <v/>
      </c>
      <c r="H36" s="111" t="str">
        <f>Doklady!I9</f>
        <v/>
      </c>
      <c r="I36" s="107" t="str">
        <f t="shared" si="3"/>
        <v/>
      </c>
    </row>
    <row r="37" spans="1:9" ht="12" customHeight="1">
      <c r="A37" s="29" t="str">
        <f>Doklady!J10</f>
        <v/>
      </c>
      <c r="B37" s="29" t="str">
        <f>Doklady!A10</f>
        <v/>
      </c>
      <c r="C37" s="30" t="str">
        <f>IF(H37&gt;0,Doklady!F10,"")</f>
        <v/>
      </c>
      <c r="D37" s="114" t="str">
        <f>IF(C37&lt;&gt;"",Doklady!G10,"")</f>
        <v/>
      </c>
      <c r="E37" s="30" t="str">
        <f>IF(C37&lt;&gt;"",IF(H37&lt;&gt;102,D37/(1-Doklady!K10)-D37,""),"")</f>
        <v/>
      </c>
      <c r="F37" s="28" t="str">
        <f>IF(C37&lt;&gt;"",IF(H37&lt;&gt;102,Doklady!H10,""),"")</f>
        <v/>
      </c>
      <c r="G37" s="30" t="str">
        <f>IF(C37&lt;&gt;"",IF(H37&lt;&gt;102,IF(D37&gt;C37,"CHYBA!",-(MIN(D37-C37,(D37+F37)*(1-Doklady!K10)-C37))),""),"")</f>
        <v/>
      </c>
      <c r="H37" s="111" t="str">
        <f>Doklady!I10</f>
        <v/>
      </c>
      <c r="I37" s="107" t="str">
        <f t="shared" si="3"/>
        <v/>
      </c>
    </row>
    <row r="38" spans="1:9" ht="12" customHeight="1">
      <c r="A38" s="29" t="str">
        <f>Doklady!J11</f>
        <v/>
      </c>
      <c r="B38" s="29" t="str">
        <f>Doklady!A11</f>
        <v/>
      </c>
      <c r="C38" s="30" t="str">
        <f>IF(H38&gt;0,Doklady!F11,"")</f>
        <v/>
      </c>
      <c r="D38" s="114" t="str">
        <f>IF(C38&lt;&gt;"",Doklady!G11,"")</f>
        <v/>
      </c>
      <c r="E38" s="30" t="str">
        <f>IF(C38&lt;&gt;"",IF(H38&lt;&gt;102,D38/(1-Doklady!K11)-D38,""),"")</f>
        <v/>
      </c>
      <c r="F38" s="28" t="str">
        <f>IF(C38&lt;&gt;"",IF(H38&lt;&gt;102,Doklady!H11,""),"")</f>
        <v/>
      </c>
      <c r="G38" s="30" t="str">
        <f>IF(C38&lt;&gt;"",IF(H38&lt;&gt;102,IF(D38&gt;C38,"CHYBA!",-(MIN(D38-C38,(D38+F38)*(1-Doklady!K11)-C38))),""),"")</f>
        <v/>
      </c>
      <c r="H38" s="111" t="str">
        <f>Doklady!I11</f>
        <v/>
      </c>
      <c r="I38" s="107" t="str">
        <f t="shared" si="3"/>
        <v/>
      </c>
    </row>
    <row r="39" spans="1:9" ht="12" customHeight="1">
      <c r="A39" s="29" t="str">
        <f>Doklady!J12</f>
        <v/>
      </c>
      <c r="B39" s="29" t="str">
        <f>Doklady!A12</f>
        <v/>
      </c>
      <c r="C39" s="30" t="str">
        <f>IF(H39&gt;0,Doklady!F12,"")</f>
        <v/>
      </c>
      <c r="D39" s="114" t="str">
        <f>IF(C39&lt;&gt;"",Doklady!G12,"")</f>
        <v/>
      </c>
      <c r="E39" s="30" t="str">
        <f>IF(C39&lt;&gt;"",IF(H39&lt;&gt;102,D39/(1-Doklady!K12)-D39,""),"")</f>
        <v/>
      </c>
      <c r="F39" s="28" t="str">
        <f>IF(C39&lt;&gt;"",IF(H39&lt;&gt;102,Doklady!H12,""),"")</f>
        <v/>
      </c>
      <c r="G39" s="30" t="str">
        <f>IF(C39&lt;&gt;"",IF(H39&lt;&gt;102,IF(D39&gt;C39,"CHYBA!",-(MIN(D39-C39,(D39+F39)*(1-Doklady!K12)-C39))),""),"")</f>
        <v/>
      </c>
      <c r="H39" s="111" t="str">
        <f>Doklady!I12</f>
        <v/>
      </c>
      <c r="I39" s="107" t="str">
        <f t="shared" si="3"/>
        <v/>
      </c>
    </row>
    <row r="40" spans="1:9" ht="12" customHeight="1">
      <c r="A40" s="29" t="str">
        <f>Doklady!J13</f>
        <v/>
      </c>
      <c r="B40" s="29" t="str">
        <f>Doklady!A13</f>
        <v/>
      </c>
      <c r="C40" s="30" t="str">
        <f>IF(H40&gt;0,Doklady!F13,"")</f>
        <v/>
      </c>
      <c r="D40" s="114" t="str">
        <f>IF(C40&lt;&gt;"",Doklady!G13,"")</f>
        <v/>
      </c>
      <c r="E40" s="30" t="str">
        <f>IF(C40&lt;&gt;"",IF(H40&lt;&gt;102,D40/(1-Doklady!K13)-D40,""),"")</f>
        <v/>
      </c>
      <c r="F40" s="28" t="str">
        <f>IF(C40&lt;&gt;"",IF(H40&lt;&gt;102,Doklady!H13,""),"")</f>
        <v/>
      </c>
      <c r="G40" s="30" t="str">
        <f>IF(C40&lt;&gt;"",IF(H40&lt;&gt;102,IF(D40&gt;C40,"CHYBA!",-(MIN(D40-C40,(D40+F40)*(1-Doklady!K13)-C40))),""),"")</f>
        <v/>
      </c>
      <c r="H40" s="111" t="str">
        <f>Doklady!I13</f>
        <v/>
      </c>
      <c r="I40" s="107" t="str">
        <f t="shared" si="3"/>
        <v/>
      </c>
    </row>
    <row r="41" spans="1:9" ht="12" customHeight="1">
      <c r="A41" s="29" t="str">
        <f>Doklady!J14</f>
        <v/>
      </c>
      <c r="B41" s="29" t="str">
        <f>Doklady!A14</f>
        <v/>
      </c>
      <c r="C41" s="30" t="str">
        <f>IF(H41&gt;0,Doklady!F14,"")</f>
        <v/>
      </c>
      <c r="D41" s="114" t="str">
        <f>IF(C41&lt;&gt;"",Doklady!G14,"")</f>
        <v/>
      </c>
      <c r="E41" s="30" t="str">
        <f>IF(C41&lt;&gt;"",IF(H41&lt;&gt;102,D41/(1-Doklady!K14)-D41,""),"")</f>
        <v/>
      </c>
      <c r="F41" s="28" t="str">
        <f>IF(C41&lt;&gt;"",IF(H41&lt;&gt;102,Doklady!H14,""),"")</f>
        <v/>
      </c>
      <c r="G41" s="30" t="str">
        <f>IF(C41&lt;&gt;"",IF(H41&lt;&gt;102,IF(D41&gt;C41,"CHYBA!",-(MIN(D41-C41,(D41+F41)*(1-Doklady!K14)-C41))),""),"")</f>
        <v/>
      </c>
      <c r="H41" s="111" t="str">
        <f>Doklady!I14</f>
        <v/>
      </c>
      <c r="I41" s="107" t="str">
        <f t="shared" si="3"/>
        <v/>
      </c>
    </row>
    <row r="42" spans="1:9" ht="12" customHeight="1">
      <c r="A42" s="29" t="str">
        <f>Doklady!J15</f>
        <v/>
      </c>
      <c r="B42" s="29" t="str">
        <f>Doklady!A15</f>
        <v/>
      </c>
      <c r="C42" s="30" t="str">
        <f>IF(H42&gt;0,Doklady!F15,"")</f>
        <v/>
      </c>
      <c r="D42" s="114" t="str">
        <f>IF(C42&lt;&gt;"",Doklady!G15,"")</f>
        <v/>
      </c>
      <c r="E42" s="30" t="str">
        <f>IF(C42&lt;&gt;"",IF(H42&lt;&gt;102,D42/(1-Doklady!K15)-D42,""),"")</f>
        <v/>
      </c>
      <c r="F42" s="28" t="str">
        <f>IF(C42&lt;&gt;"",IF(H42&lt;&gt;102,Doklady!H15,""),"")</f>
        <v/>
      </c>
      <c r="G42" s="30" t="str">
        <f>IF(C42&lt;&gt;"",IF(H42&lt;&gt;102,IF(D42&gt;C42,"CHYBA!",-(MIN(D42-C42,(D42+F42)*(1-Doklady!K15)-C42))),""),"")</f>
        <v/>
      </c>
      <c r="H42" s="111" t="str">
        <f>Doklady!I15</f>
        <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2.75">
      <c r="A80" s="8" t="s">
        <v>443</v>
      </c>
      <c r="C80" s="53"/>
      <c r="D80" s="53"/>
      <c r="E80" s="53"/>
      <c r="F80" s="53"/>
      <c r="G80" s="53"/>
      <c r="H80" s="110"/>
    </row>
    <row r="81" spans="1:10" s="8" customFormat="1" ht="12.75">
      <c r="A81" s="8" t="s">
        <v>444</v>
      </c>
      <c r="C81" s="53"/>
      <c r="D81" s="53"/>
      <c r="E81" s="53"/>
      <c r="F81" s="53"/>
      <c r="G81" s="53"/>
      <c r="H81" s="110"/>
    </row>
    <row r="82" spans="1:10" s="8" customFormat="1" ht="12.75">
      <c r="A82" s="8" t="s">
        <v>1156</v>
      </c>
      <c r="C82" s="53"/>
      <c r="D82" s="53"/>
      <c r="E82" s="53"/>
      <c r="F82" s="53"/>
      <c r="G82" s="53"/>
      <c r="H82" s="110"/>
    </row>
    <row r="83" spans="1:10" s="8" customFormat="1" ht="12.75">
      <c r="A83" s="8" t="s">
        <v>1163</v>
      </c>
      <c r="C83" s="53"/>
      <c r="D83" s="53"/>
      <c r="E83" s="53"/>
      <c r="F83" s="53"/>
      <c r="G83" s="53"/>
      <c r="H83" s="110"/>
    </row>
    <row r="84" spans="1:10"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 TEXT(NOW(),"d.m.yyyy")</f>
        <v>Dátum: 15.7.2016</v>
      </c>
      <c r="B87" s="8"/>
      <c r="C87" s="53"/>
      <c r="D87" s="53"/>
      <c r="E87" s="53"/>
      <c r="F87" s="53"/>
      <c r="G87" s="53"/>
      <c r="H87" s="110"/>
      <c r="I87" s="8"/>
      <c r="J87" s="8"/>
    </row>
    <row r="88" spans="1:10" ht="47.25" customHeight="1">
      <c r="A88" s="8"/>
      <c r="B88" s="8"/>
      <c r="C88" s="169" t="str">
        <f>Doklady!E121</f>
        <v>Andrej Škovrán</v>
      </c>
      <c r="D88" s="169"/>
      <c r="E88" s="169"/>
      <c r="F88" s="169"/>
      <c r="G88" s="169"/>
      <c r="H88" s="110"/>
      <c r="I88" s="8"/>
      <c r="J88" s="8"/>
    </row>
    <row r="89" spans="1:10" ht="45" customHeight="1">
      <c r="A89" s="8"/>
      <c r="B89" s="8"/>
      <c r="C89" s="168" t="s">
        <v>445</v>
      </c>
      <c r="D89" s="168"/>
      <c r="E89" s="168"/>
      <c r="F89" s="168"/>
      <c r="G89" s="168"/>
      <c r="H89" s="110"/>
      <c r="I89" s="8"/>
      <c r="J89" s="8"/>
    </row>
  </sheetData>
  <sheetProtection sheet="1" objects="1" scenarios="1" selectLockedCells="1" selectUnlockedCells="1"/>
  <mergeCells count="3">
    <mergeCell ref="A1:G1"/>
    <mergeCell ref="C89:G89"/>
    <mergeCell ref="C88:G88"/>
  </mergeCells>
  <phoneticPr fontId="21" type="noConversion"/>
  <conditionalFormatting sqref="G19">
    <cfRule type="cellIs" dxfId="13" priority="8" stopIfTrue="1" operator="equal">
      <formula>"CHYBA!"</formula>
    </cfRule>
  </conditionalFormatting>
  <conditionalFormatting sqref="D19">
    <cfRule type="expression" dxfId="12" priority="7" stopIfTrue="1">
      <formula>D19&gt;C19</formula>
    </cfRule>
  </conditionalFormatting>
  <conditionalFormatting sqref="D29:D78">
    <cfRule type="expression" dxfId="11" priority="5" stopIfTrue="1">
      <formula>AND(H29&lt;&gt;102,D29&gt;C29)</formula>
    </cfRule>
  </conditionalFormatting>
  <conditionalFormatting sqref="G29:G78">
    <cfRule type="cellIs" dxfId="10" priority="2" stopIfTrue="1" operator="equal">
      <formula>"CHYBA!"</formula>
    </cfRule>
  </conditionalFormatting>
  <conditionalFormatting sqref="A29:G78">
    <cfRule type="cellIs" dxfId="9"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A22" sqref="A22"/>
    </sheetView>
  </sheetViews>
  <sheetFormatPr defaultRowHeight="12.75"/>
  <cols>
    <col min="1" max="1" width="9.140625" style="59"/>
    <col min="2" max="2" width="41.42578125" style="59" customWidth="1"/>
    <col min="3" max="16384" width="9.140625" style="59"/>
  </cols>
  <sheetData>
    <row r="1" spans="1:2" s="65" customFormat="1" ht="15.75">
      <c r="A1" s="65" t="s">
        <v>490</v>
      </c>
    </row>
    <row r="2" spans="1:2" ht="25.5" customHeight="1">
      <c r="A2" s="170" t="s">
        <v>508</v>
      </c>
      <c r="B2" s="170"/>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C8" sqref="C8"/>
    </sheetView>
  </sheetViews>
  <sheetFormatPr defaultRowHeight="12.75"/>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c r="A1" s="64" t="s">
        <v>480</v>
      </c>
    </row>
    <row r="2" spans="1:3" s="120" customFormat="1">
      <c r="A2" s="121" t="s">
        <v>271</v>
      </c>
      <c r="B2" s="171" t="str">
        <f>INDEX(Adr!E:E,Doklady!B112+1)</f>
        <v>Slovenská skialpinistická asociácia</v>
      </c>
      <c r="C2" s="171"/>
    </row>
    <row r="4" spans="1:3">
      <c r="A4" s="99" t="s">
        <v>452</v>
      </c>
      <c r="B4" s="99" t="s">
        <v>451</v>
      </c>
      <c r="C4" s="99" t="s">
        <v>488</v>
      </c>
    </row>
    <row r="5" spans="1:3">
      <c r="A5" s="87" t="s">
        <v>2737</v>
      </c>
      <c r="B5" s="87" t="s">
        <v>2738</v>
      </c>
      <c r="C5" s="87" t="s">
        <v>2739</v>
      </c>
    </row>
    <row r="6" spans="1:3">
      <c r="A6" s="87" t="s">
        <v>2737</v>
      </c>
      <c r="B6" s="87" t="s">
        <v>2740</v>
      </c>
      <c r="C6" s="87" t="s">
        <v>2739</v>
      </c>
    </row>
    <row r="7" spans="1:3">
      <c r="A7" s="87" t="s">
        <v>2741</v>
      </c>
      <c r="B7" s="87" t="s">
        <v>2742</v>
      </c>
      <c r="C7" s="87"/>
    </row>
    <row r="8" spans="1:3">
      <c r="A8" s="87" t="s">
        <v>2743</v>
      </c>
      <c r="B8" s="87" t="s">
        <v>2744</v>
      </c>
      <c r="C8" s="87" t="s">
        <v>2745</v>
      </c>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3"/>
  <dimension ref="A1:Q118"/>
  <sheetViews>
    <sheetView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5703125" style="127" bestFit="1" customWidth="1"/>
    <col min="13" max="13" width="16.5703125" style="127" bestFit="1" customWidth="1"/>
    <col min="14" max="14" width="14.42578125" style="127" bestFit="1" customWidth="1"/>
    <col min="15" max="15" width="16.7109375" style="127" bestFit="1" customWidth="1"/>
    <col min="16" max="16" width="12.5703125" style="128" bestFit="1" customWidth="1"/>
    <col min="17" max="17" width="7" style="35" bestFit="1" customWidth="1"/>
    <col min="18" max="16384" width="45.28515625" style="35"/>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M757"/>
  <sheetViews>
    <sheetView workbookViewId="0">
      <pane ySplit="1" topLeftCell="A2" activePane="bottomLeft" state="frozen"/>
      <selection activeCell="C3" sqref="C3"/>
      <selection pane="bottomLeft" activeCell="C4" sqref="C4"/>
    </sheetView>
  </sheetViews>
  <sheetFormatPr defaultRowHeight="11.25"/>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9.14062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27" workbookViewId="0">
      <selection activeCell="A109" sqref="A109:G109"/>
    </sheetView>
  </sheetViews>
  <sheetFormatPr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2599</v>
      </c>
      <c r="G105" s="14"/>
      <c r="H105" s="15"/>
      <c r="I105" s="15"/>
    </row>
    <row r="106" spans="1:10" s="13" customFormat="1" ht="33.75" hidden="1">
      <c r="B106" s="43"/>
      <c r="C106" s="43"/>
      <c r="E106" s="56" t="s">
        <v>442</v>
      </c>
      <c r="G106" s="14"/>
      <c r="H106" s="15"/>
      <c r="I106" s="15"/>
    </row>
    <row r="107" spans="1:10" s="13" customFormat="1" ht="45" hidden="1">
      <c r="B107" s="43"/>
      <c r="C107" s="43"/>
      <c r="E107" s="57" t="s">
        <v>2600</v>
      </c>
      <c r="G107" s="14"/>
      <c r="H107" s="15"/>
      <c r="I107" s="15"/>
    </row>
    <row r="108" spans="1:10" s="13" customFormat="1" ht="180" hidden="1">
      <c r="B108" s="50"/>
      <c r="C108" s="50"/>
      <c r="E108" s="56" t="s">
        <v>2601</v>
      </c>
      <c r="G108" s="14"/>
      <c r="H108" s="15"/>
      <c r="I108" s="15"/>
    </row>
    <row r="109" spans="1:10" s="17" customFormat="1" ht="15.75">
      <c r="A109" s="164" t="s">
        <v>691</v>
      </c>
      <c r="B109" s="164"/>
      <c r="C109" s="164"/>
      <c r="D109" s="164"/>
      <c r="E109" s="164"/>
      <c r="F109" s="164"/>
      <c r="G109" s="164"/>
      <c r="H109" s="16"/>
      <c r="I109" s="16"/>
    </row>
    <row r="110" spans="1:10" s="17" customFormat="1" ht="15">
      <c r="A110" s="166" t="s">
        <v>270</v>
      </c>
      <c r="B110" s="166"/>
      <c r="C110" s="166"/>
      <c r="D110" s="166"/>
      <c r="E110" s="166"/>
      <c r="F110" s="166"/>
      <c r="G110" s="166"/>
      <c r="H110" s="19"/>
      <c r="I110" s="19"/>
    </row>
    <row r="111" spans="1:10" s="17" customFormat="1" ht="15">
      <c r="A111" s="18"/>
      <c r="B111" s="44"/>
      <c r="C111" s="44"/>
      <c r="D111" s="18"/>
      <c r="E111" s="18"/>
      <c r="F111" s="94"/>
      <c r="H111" s="52" t="str">
        <f>Doklady!H111</f>
        <v>V1</v>
      </c>
      <c r="I111" s="19"/>
    </row>
    <row r="112" spans="1:10" s="17" customFormat="1" ht="15.95" customHeight="1">
      <c r="A112" s="20" t="s">
        <v>271</v>
      </c>
      <c r="B112" s="172" t="s">
        <v>692</v>
      </c>
      <c r="C112" s="173"/>
      <c r="D112" s="173"/>
      <c r="E112" s="174"/>
      <c r="F112" s="95"/>
      <c r="H112" s="54">
        <f>Doklady!H112</f>
        <v>42411</v>
      </c>
      <c r="I112" s="19"/>
    </row>
    <row r="113" spans="1:10" s="17" customFormat="1" ht="15.9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15.7.2016</v>
      </c>
      <c r="B120" s="47"/>
      <c r="C120" s="47"/>
      <c r="F120" s="6"/>
      <c r="G120" s="6"/>
      <c r="H120" s="6"/>
    </row>
    <row r="121" spans="1:10" s="5" customFormat="1" ht="36.75" customHeight="1">
      <c r="A121" s="167" t="s">
        <v>1164</v>
      </c>
      <c r="B121" s="167"/>
      <c r="C121" s="167"/>
      <c r="D121" s="7"/>
      <c r="E121" s="167" t="s">
        <v>1165</v>
      </c>
      <c r="F121" s="167"/>
      <c r="G121" s="167"/>
      <c r="H121" s="167"/>
      <c r="I121" s="7"/>
    </row>
    <row r="122" spans="1:10" s="5" customFormat="1" ht="29.25" customHeight="1">
      <c r="A122" s="163" t="s">
        <v>487</v>
      </c>
      <c r="B122" s="163"/>
      <c r="C122" s="163"/>
      <c r="D122" s="106"/>
      <c r="E122" s="163" t="s">
        <v>2602</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5"/>
    </row>
    <row r="125" spans="1:10" ht="67.5">
      <c r="A125" s="9" t="s">
        <v>693</v>
      </c>
      <c r="B125" s="51"/>
      <c r="C125" s="51"/>
      <c r="D125" s="10"/>
      <c r="E125" s="9" t="s">
        <v>2603</v>
      </c>
      <c r="F125" s="9"/>
      <c r="G125" s="11"/>
      <c r="H125" s="11"/>
      <c r="I125" s="5"/>
    </row>
    <row r="126" spans="1:10" ht="45">
      <c r="A126" s="9" t="s">
        <v>693</v>
      </c>
      <c r="B126" s="51" t="s">
        <v>2604</v>
      </c>
      <c r="C126" s="51" t="s">
        <v>694</v>
      </c>
      <c r="D126" s="10">
        <v>42492</v>
      </c>
      <c r="E126" s="9" t="s">
        <v>695</v>
      </c>
      <c r="F126" s="9" t="s">
        <v>696</v>
      </c>
      <c r="G126" s="11">
        <v>400</v>
      </c>
      <c r="H126" s="11">
        <v>50</v>
      </c>
      <c r="I126" s="5"/>
    </row>
    <row r="127" spans="1:10" ht="22.5">
      <c r="A127" s="9" t="s">
        <v>693</v>
      </c>
      <c r="B127" s="51" t="s">
        <v>2605</v>
      </c>
      <c r="C127" s="51" t="s">
        <v>697</v>
      </c>
      <c r="D127" s="10">
        <v>42508</v>
      </c>
      <c r="E127" s="9" t="s">
        <v>698</v>
      </c>
      <c r="F127" s="9" t="s">
        <v>699</v>
      </c>
      <c r="G127" s="11"/>
      <c r="H127" s="11">
        <v>100</v>
      </c>
      <c r="I127" s="5"/>
    </row>
    <row r="128" spans="1:10" ht="22.5">
      <c r="A128" s="9" t="s">
        <v>693</v>
      </c>
      <c r="B128" s="51" t="s">
        <v>2606</v>
      </c>
      <c r="C128" s="51" t="s">
        <v>700</v>
      </c>
      <c r="D128" s="10">
        <v>42439</v>
      </c>
      <c r="E128" s="9" t="s">
        <v>701</v>
      </c>
      <c r="F128" s="9" t="s">
        <v>702</v>
      </c>
      <c r="G128" s="11">
        <v>100</v>
      </c>
      <c r="H128" s="11"/>
      <c r="I128" s="5"/>
    </row>
    <row r="129" spans="1:17" ht="22.5">
      <c r="A129" s="9" t="s">
        <v>693</v>
      </c>
      <c r="B129" s="51" t="s">
        <v>2607</v>
      </c>
      <c r="C129" s="51" t="s">
        <v>703</v>
      </c>
      <c r="D129" s="10">
        <v>42480</v>
      </c>
      <c r="E129" s="9" t="s">
        <v>704</v>
      </c>
      <c r="F129" s="9" t="s">
        <v>705</v>
      </c>
      <c r="G129" s="11">
        <v>50</v>
      </c>
      <c r="H129" s="11"/>
      <c r="I129" s="5"/>
    </row>
    <row r="130" spans="1:17" ht="22.5">
      <c r="A130" s="9" t="s">
        <v>693</v>
      </c>
      <c r="B130" s="51" t="s">
        <v>2608</v>
      </c>
      <c r="C130" s="51" t="s">
        <v>706</v>
      </c>
      <c r="D130" s="10">
        <v>42498</v>
      </c>
      <c r="E130" s="9" t="s">
        <v>707</v>
      </c>
      <c r="F130" s="9" t="s">
        <v>708</v>
      </c>
      <c r="G130" s="11">
        <v>200</v>
      </c>
      <c r="H130" s="11"/>
      <c r="I130" s="5"/>
    </row>
    <row r="131" spans="1:17" ht="22.5">
      <c r="A131" s="9" t="s">
        <v>693</v>
      </c>
      <c r="B131" s="51" t="s">
        <v>2609</v>
      </c>
      <c r="C131" s="51" t="s">
        <v>709</v>
      </c>
      <c r="D131" s="10">
        <v>42502</v>
      </c>
      <c r="E131" s="9" t="s">
        <v>710</v>
      </c>
      <c r="F131" s="9" t="s">
        <v>711</v>
      </c>
      <c r="G131" s="11"/>
      <c r="H131" s="11">
        <v>50</v>
      </c>
      <c r="I131" s="5"/>
    </row>
    <row r="132" spans="1:17" ht="22.5">
      <c r="A132" s="9" t="s">
        <v>693</v>
      </c>
      <c r="B132" s="51" t="s">
        <v>2610</v>
      </c>
      <c r="C132" s="51" t="s">
        <v>712</v>
      </c>
      <c r="D132" s="10">
        <v>42460</v>
      </c>
      <c r="E132" s="9" t="s">
        <v>713</v>
      </c>
      <c r="F132" s="9" t="s">
        <v>714</v>
      </c>
      <c r="G132" s="11">
        <v>505</v>
      </c>
      <c r="H132" s="11"/>
      <c r="I132" s="5"/>
    </row>
    <row r="133" spans="1:17" ht="135">
      <c r="A133" s="9" t="s">
        <v>693</v>
      </c>
      <c r="B133" s="51"/>
      <c r="C133" s="51"/>
      <c r="D133" s="10"/>
      <c r="E133" s="9" t="s">
        <v>2611</v>
      </c>
      <c r="F133" s="9"/>
      <c r="G133" s="11"/>
      <c r="H133" s="11"/>
      <c r="I133" s="5"/>
    </row>
    <row r="134" spans="1:17" ht="22.5">
      <c r="A134" s="9" t="s">
        <v>693</v>
      </c>
      <c r="B134" s="51" t="s">
        <v>2612</v>
      </c>
      <c r="C134" s="51" t="s">
        <v>715</v>
      </c>
      <c r="D134" s="10">
        <v>42497</v>
      </c>
      <c r="E134" s="9" t="s">
        <v>716</v>
      </c>
      <c r="F134" s="9" t="s">
        <v>717</v>
      </c>
      <c r="G134" s="11"/>
      <c r="H134" s="11">
        <v>600</v>
      </c>
      <c r="I134" s="5"/>
    </row>
    <row r="135" spans="1:17" ht="22.5">
      <c r="A135" s="9" t="s">
        <v>693</v>
      </c>
      <c r="B135" s="51" t="s">
        <v>2613</v>
      </c>
      <c r="C135" s="51" t="s">
        <v>2614</v>
      </c>
      <c r="D135" s="10">
        <v>42648</v>
      </c>
      <c r="E135" s="9" t="s">
        <v>718</v>
      </c>
      <c r="F135" s="9" t="s">
        <v>719</v>
      </c>
      <c r="G135" s="11"/>
      <c r="H135" s="11">
        <v>400</v>
      </c>
      <c r="I135" s="5"/>
    </row>
    <row r="136" spans="1:17" ht="22.5">
      <c r="A136" s="9" t="s">
        <v>693</v>
      </c>
      <c r="B136" s="51" t="s">
        <v>2615</v>
      </c>
      <c r="C136" s="51" t="s">
        <v>720</v>
      </c>
      <c r="D136" s="10">
        <v>42628</v>
      </c>
      <c r="E136" s="9" t="s">
        <v>721</v>
      </c>
      <c r="F136" s="9" t="s">
        <v>722</v>
      </c>
      <c r="G136" s="11">
        <v>1000</v>
      </c>
      <c r="H136" s="11">
        <v>768</v>
      </c>
      <c r="I136" s="5"/>
    </row>
    <row r="137" spans="1:17" ht="22.5">
      <c r="A137" s="9" t="s">
        <v>693</v>
      </c>
      <c r="B137" s="51" t="s">
        <v>2616</v>
      </c>
      <c r="C137" s="51" t="s">
        <v>723</v>
      </c>
      <c r="D137" s="10">
        <v>42628</v>
      </c>
      <c r="E137" s="9" t="s">
        <v>724</v>
      </c>
      <c r="F137" s="9" t="s">
        <v>725</v>
      </c>
      <c r="G137" s="11">
        <v>300</v>
      </c>
      <c r="H137" s="11"/>
      <c r="I137" s="5"/>
    </row>
    <row r="138" spans="1:17" ht="22.5">
      <c r="A138" s="9" t="s">
        <v>693</v>
      </c>
      <c r="B138" s="51" t="s">
        <v>2617</v>
      </c>
      <c r="C138" s="51" t="s">
        <v>726</v>
      </c>
      <c r="D138" s="10">
        <v>42571</v>
      </c>
      <c r="E138" s="9" t="s">
        <v>727</v>
      </c>
      <c r="F138" s="9" t="s">
        <v>728</v>
      </c>
      <c r="G138" s="11">
        <v>600</v>
      </c>
      <c r="H138" s="11"/>
      <c r="I138" s="5"/>
    </row>
    <row r="139" spans="1:17" ht="22.5">
      <c r="A139" s="9" t="s">
        <v>693</v>
      </c>
      <c r="B139" s="51" t="s">
        <v>2618</v>
      </c>
      <c r="C139" s="51" t="s">
        <v>729</v>
      </c>
      <c r="D139" s="10">
        <v>42618</v>
      </c>
      <c r="E139" s="9" t="s">
        <v>2619</v>
      </c>
      <c r="F139" s="9" t="s">
        <v>730</v>
      </c>
      <c r="G139" s="11">
        <v>25.9</v>
      </c>
      <c r="H139" s="11"/>
      <c r="I139" s="5"/>
    </row>
    <row r="140" spans="1:17"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19.100000000000001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17" ht="56.25">
      <c r="A151" s="9" t="s">
        <v>693</v>
      </c>
      <c r="B151" s="51" t="s">
        <v>2631</v>
      </c>
      <c r="C151" s="51" t="s">
        <v>2632</v>
      </c>
      <c r="D151" s="10">
        <v>42609</v>
      </c>
      <c r="E151" s="9" t="s">
        <v>2633</v>
      </c>
      <c r="F151" s="9" t="s">
        <v>754</v>
      </c>
      <c r="G151" s="11">
        <v>250</v>
      </c>
      <c r="H151" s="11"/>
      <c r="I151" s="5"/>
    </row>
    <row r="152" spans="1:17" ht="22.5">
      <c r="A152" s="9" t="s">
        <v>693</v>
      </c>
      <c r="B152" s="51" t="s">
        <v>2634</v>
      </c>
      <c r="C152" s="51" t="s">
        <v>755</v>
      </c>
      <c r="D152" s="10">
        <v>42597</v>
      </c>
      <c r="E152" s="9" t="s">
        <v>756</v>
      </c>
      <c r="F152" s="9" t="s">
        <v>757</v>
      </c>
      <c r="G152" s="11">
        <v>320</v>
      </c>
      <c r="H152" s="11"/>
      <c r="I152" s="5"/>
    </row>
    <row r="153" spans="1:17" ht="22.5">
      <c r="A153" s="9" t="s">
        <v>693</v>
      </c>
      <c r="B153" s="51" t="s">
        <v>758</v>
      </c>
      <c r="C153" s="51" t="s">
        <v>759</v>
      </c>
      <c r="D153" s="10">
        <v>42521</v>
      </c>
      <c r="E153" s="9" t="s">
        <v>2635</v>
      </c>
      <c r="F153" s="9" t="s">
        <v>760</v>
      </c>
      <c r="G153" s="11">
        <v>40</v>
      </c>
      <c r="H153" s="11"/>
      <c r="I153" s="5"/>
    </row>
    <row r="154" spans="1:17" ht="22.5">
      <c r="A154" s="9" t="s">
        <v>693</v>
      </c>
      <c r="B154" s="122">
        <v>42370</v>
      </c>
      <c r="C154" s="51" t="s">
        <v>2636</v>
      </c>
      <c r="D154" s="10">
        <v>42371</v>
      </c>
      <c r="E154" s="9" t="s">
        <v>761</v>
      </c>
      <c r="F154" s="9" t="s">
        <v>762</v>
      </c>
      <c r="G154" s="11">
        <v>25</v>
      </c>
      <c r="H154" s="11"/>
      <c r="I154" s="5"/>
    </row>
    <row r="155" spans="1:17" ht="22.5">
      <c r="A155" s="9" t="s">
        <v>693</v>
      </c>
      <c r="B155" s="122">
        <v>42430</v>
      </c>
      <c r="C155" s="51" t="s">
        <v>763</v>
      </c>
      <c r="D155" s="10">
        <v>42402</v>
      </c>
      <c r="E155" s="9" t="s">
        <v>2637</v>
      </c>
      <c r="F155" s="9" t="s">
        <v>764</v>
      </c>
      <c r="G155" s="11">
        <v>150</v>
      </c>
      <c r="H155" s="11"/>
      <c r="I155" s="5"/>
    </row>
    <row r="156" spans="1:17" ht="22.5">
      <c r="A156" s="9" t="s">
        <v>693</v>
      </c>
      <c r="B156" s="122">
        <v>42461</v>
      </c>
      <c r="C156" s="51" t="s">
        <v>765</v>
      </c>
      <c r="D156" s="10">
        <v>42375</v>
      </c>
      <c r="E156" s="9" t="s">
        <v>2638</v>
      </c>
      <c r="F156" s="9" t="s">
        <v>766</v>
      </c>
      <c r="G156" s="11">
        <v>100</v>
      </c>
      <c r="H156" s="11"/>
      <c r="I156" s="5"/>
    </row>
    <row r="157" spans="1:17" ht="22.5">
      <c r="A157" s="9" t="s">
        <v>693</v>
      </c>
      <c r="B157" s="51" t="s">
        <v>2639</v>
      </c>
      <c r="C157" s="51" t="s">
        <v>767</v>
      </c>
      <c r="D157" s="10">
        <v>42464</v>
      </c>
      <c r="E157" s="9" t="s">
        <v>2640</v>
      </c>
      <c r="F157" s="9" t="s">
        <v>768</v>
      </c>
      <c r="G157" s="11">
        <v>74.099999999999994</v>
      </c>
      <c r="H157" s="11"/>
    </row>
    <row r="158" spans="1:17" ht="22.5">
      <c r="A158" s="9" t="s">
        <v>693</v>
      </c>
      <c r="B158" s="51" t="s">
        <v>2641</v>
      </c>
      <c r="C158" s="51" t="s">
        <v>769</v>
      </c>
      <c r="D158" s="10">
        <v>42597</v>
      </c>
      <c r="E158" s="9" t="s">
        <v>2642</v>
      </c>
      <c r="F158" s="9" t="s">
        <v>770</v>
      </c>
      <c r="G158" s="11">
        <v>120</v>
      </c>
      <c r="H158" s="11"/>
    </row>
    <row r="159" spans="1:17" ht="45">
      <c r="A159" s="9" t="s">
        <v>693</v>
      </c>
      <c r="B159" s="51" t="s">
        <v>771</v>
      </c>
      <c r="C159" s="51" t="s">
        <v>771</v>
      </c>
      <c r="D159" s="10">
        <v>42474</v>
      </c>
      <c r="E159" s="9" t="s">
        <v>2643</v>
      </c>
      <c r="F159" s="9" t="s">
        <v>772</v>
      </c>
      <c r="G159" s="11">
        <v>80</v>
      </c>
      <c r="H159" s="11">
        <v>80</v>
      </c>
    </row>
    <row r="160" spans="1:17"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2">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8" priority="7" stopIfTrue="1">
      <formula>$A125&lt;&gt;""</formula>
    </cfRule>
  </conditionalFormatting>
  <conditionalFormatting sqref="D125:G3000 D125:D3028">
    <cfRule type="expression" dxfId="7" priority="6" stopIfTrue="1">
      <formula>$A125&lt;&gt;""</formula>
    </cfRule>
  </conditionalFormatting>
  <conditionalFormatting sqref="A125:A3028">
    <cfRule type="expression" dxfId="6" priority="5" stopIfTrue="1">
      <formula>$A125&lt;&gt;""</formula>
    </cfRule>
  </conditionalFormatting>
  <conditionalFormatting sqref="B3001:C3003">
    <cfRule type="expression" dxfId="5" priority="4" stopIfTrue="1">
      <formula>$A3001&lt;&gt;""</formula>
    </cfRule>
  </conditionalFormatting>
  <conditionalFormatting sqref="D3001:G3003">
    <cfRule type="expression" dxfId="4" priority="3" stopIfTrue="1">
      <formula>$A3001&lt;&gt;""</formula>
    </cfRule>
  </conditionalFormatting>
  <conditionalFormatting sqref="A3001:A3003">
    <cfRule type="expression" dxfId="3" priority="2" stopIfTrue="1">
      <formula>$A3001&lt;&gt;""</formula>
    </cfRule>
  </conditionalFormatting>
  <conditionalFormatting sqref="H125:H193">
    <cfRule type="expression" dxfId="2"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michaela</cp:lastModifiedBy>
  <cp:lastPrinted>2016-02-11T07:23:34Z</cp:lastPrinted>
  <dcterms:created xsi:type="dcterms:W3CDTF">2011-04-09T08:55:55Z</dcterms:created>
  <dcterms:modified xsi:type="dcterms:W3CDTF">2016-07-15T08:52:36Z</dcterms:modified>
</cp:coreProperties>
</file>