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2"/>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<sst xmlns="http://schemas.openxmlformats.org/spreadsheetml/2006/main" count="7702" uniqueCount="2757">
  <si>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</si>
  <si>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</si>
  <si>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</si>
  <si>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</si>
  <si>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</si>
  <si>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</si>
  <si>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</si>
  <si>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</si>
  <si>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</si>
  <si>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</si>
  <si>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</si>
  <si>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</si>
  <si>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</si>
  <si>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</si>
  <si>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</si>
  <si>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</si>
  <si>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</si>
  <si>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</si>
  <si>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</si>
  <si>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</si>
  <si>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</si>
  <si>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</si>
  <si>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</si>
  <si>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</si>
  <si>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</si>
  <si>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</si>
  <si>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</si>
  <si>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</si>
  <si>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</si>
  <si>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</si>
  <si>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</si>
  <si>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</si>
  <si>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</si>
  <si>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</si>
  <si>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</si>
  <si>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</si>
  <si>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</si>
  <si>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</si>
  <si>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</si>
  <si>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</si>
  <si>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</si>
  <si>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</si>
  <si>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</si>
  <si>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</si>
  <si>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</si>
  <si>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</si>
  <si>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</si>
  <si>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</si>
  <si>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</si>
  <si>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</si>
  <si>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</si>
  <si>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</si>
  <si>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</si>
  <si>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</si>
  <si>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</si>
  <si>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</si>
  <si>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</si>
  <si>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</si>
  <si>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</si>
  <si>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</si>
  <si>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</si>
  <si>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</si>
  <si>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</si>
  <si>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</si>
  <si>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</si>
  <si>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</si>
  <si>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</si>
  <si>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</si>
  <si>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</si>
  <si>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</si>
  <si>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</si>
  <si>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</si>
  <si>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</si>
  <si>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</si>
  <si>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</si>
  <si>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</si>
  <si>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</si>
  <si>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</si>
  <si>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</si>
  <si>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</si>
  <si>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</si>
  <si>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</si>
  <si>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</si>
  <si>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</si>
  <si>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</si>
  <si>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</si>
  <si>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</si>
  <si>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</si>
  <si>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</si>
  <si>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</si>
  <si>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</si>
  <si>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</si>
  <si>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</si>
  <si>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</si>
  <si>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</si>
  <si>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</si>
  <si>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</si>
  <si>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</si>
  <si>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</si>
  <si>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</si>
  <si>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</si>
  <si>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</si>
  <si>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</si>
  <si>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</si>
  <si>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</si>
  <si>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</si>
  <si>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</si>
  <si>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</si>
  <si>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</si>
  <si>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</si>
  <si>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</si>
  <si>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</si>
  <si>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</si>
  <si>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</si>
  <si>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</si>
  <si>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</si>
  <si>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</si>
  <si>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</si>
  <si>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</si>
  <si>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</si>
  <si>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</si>
  <si>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</si>
  <si>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</si>
  <si>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</si>
  <si>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</si>
  <si>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</si>
  <si>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</si>
  <si>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</si>
  <si>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</si>
  <si>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</si>
  <si>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</si>
  <si>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</si>
  <si>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</si>
  <si>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</si>
  <si>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</si>
  <si>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</si>
  <si>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</si>
  <si>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</si>
  <si>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</si>
  <si>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</si>
  <si>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</si>
  <si>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</si>
  <si>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</si>
  <si>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</si>
  <si>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</si>
  <si>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</si>
  <si>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</si>
  <si>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</si>
  <si>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</si>
  <si>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</si>
  <si>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</si>
  <si>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</si>
  <si>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</si>
  <si>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</si>
  <si>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</si>
  <si>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</si>
  <si>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</si>
  <si>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</si>
  <si>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</si>
  <si>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</si>
  <si>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</si>
  <si>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</si>
  <si>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</si>
  <si>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</si>
  <si>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</si>
  <si>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</si>
  <si>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</si>
  <si>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</si>
  <si>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</si>
  <si>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</si>
  <si>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</si>
  <si>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</si>
  <si>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</si>
  <si>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</si>
  <si>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</si>
  <si>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</si>
  <si>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</si>
  <si>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</si>
  <si>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</si>
  <si>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</si>
  <si>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</si>
  <si>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</si>
  <si>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</si>
  <si>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</si>
  <si>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</si>
  <si>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</si>
  <si>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</si>
  <si>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</si>
  <si>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</si>
  <si>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</si>
  <si>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</si>
  <si>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</si>
  <si>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</si>
  <si>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</si>
  <si>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</si>
  <si>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</si>
  <si>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</si>
  <si>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</si>
  <si>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</si>
  <si>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</si>
  <si>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</si>
  <si>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</si>
  <si>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</si>
  <si>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</si>
  <si>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</si>
  <si>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</si>
  <si>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</si>
  <si>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</si>
  <si>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</si>
  <si>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</si>
  <si>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</si>
  <si>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</si>
  <si>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</si>
  <si>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</si>
  <si>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</si>
  <si>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</si>
  <si>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</si>
  <si>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</si>
  <si>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</si>
  <si>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</si>
  <si>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</si>
  <si>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</si>
  <si>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</si>
  <si>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</si>
  <si>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</si>
  <si>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</si>
  <si>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</si>
  <si>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</si>
  <si>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</si>
  <si>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</si>
  <si>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</si>
  <si>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</si>
  <si>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</si>
  <si>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</si>
  <si>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</si>
  <si>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</si>
  <si>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</si>
  <si>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</si>
  <si>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</si>
  <si>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</si>
  <si>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</si>
  <si>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</si>
  <si>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</si>
  <si>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</si>
  <si>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</si>
  <si>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</si>
  <si>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</si>
  <si>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</si>
  <si>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</si>
  <si>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</si>
  <si>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</si>
  <si>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</si>
  <si>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</si>
  <si>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</si>
  <si>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</si>
  <si>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</si>
  <si>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</si>
  <si>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</si>
  <si>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</si>
  <si>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</si>
  <si>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</si>
  <si>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</si>
  <si>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</si>
  <si>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</si>
  <si>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</si>
  <si>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</si>
  <si>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</si>
  <si>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</si>
  <si>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</si>
  <si>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</si>
  <si>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</si>
  <si>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</si>
  <si>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</si>
  <si>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</si>
  <si>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</si>
  <si>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</si>
  <si>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</si>
  <si>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</si>
  <si>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</si>
  <si>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</si>
  <si>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</si>
  <si>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</si>
  <si>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</si>
  <si>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</si>
  <si>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</si>
  <si>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</si>
  <si>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</si>
  <si>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</si>
  <si>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</si>
  <si>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</si>
  <si>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</si>
  <si>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</si>
  <si>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</si>
  <si>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</si>
  <si>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</si>
  <si>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</si>
  <si>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</si>
  <si>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</si>
  <si>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</si>
  <si>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</si>
  <si>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</si>
  <si>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</si>
  <si>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</si>
  <si>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</si>
  <si>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</si>
  <si>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</si>
  <si>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</si>
  <si>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</si>
  <si>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</si>
  <si>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</si>
  <si>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</si>
  <si>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</si>
  <si>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</si>
  <si>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</si>
  <si>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</si>
  <si>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</si>
  <si>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</si>
  <si>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</si>
  <si>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</si>
  <si>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</si>
  <si>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</si>
  <si>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</si>
  <si>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</si>
  <si>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</si>
  <si>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</si>
  <si>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</si>
  <si>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</si>
  <si>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</si>
  <si>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</si>
  <si>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</si>
  <si>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</si>
  <si>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</si>
  <si>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</si>
  <si>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</si>
  <si>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</si>
  <si>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</si>
  <si>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</si>
  <si>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</si>
  <si>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</si>
  <si>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</si>
  <si>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</si>
  <si>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</si>
  <si>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</si>
  <si>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</si>
  <si>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</si>
  <si>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</si>
  <si>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</si>
  <si>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</si>
  <si>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</si>
  <si>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</si>
  <si>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</si>
  <si>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</si>
  <si>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</si>
  <si>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</si>
  <si>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</si>
  <si>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</si>
  <si>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</si>
  <si>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</si>
  <si>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</si>
  <si>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</si>
  <si>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</si>
  <si>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</si>
  <si>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</si>
  <si>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</si>
  <si>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</si>
  <si>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</si>
  <si>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</si>
  <si>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</si>
  <si>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</si>
  <si>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</si>
  <si>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</si>
  <si>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</si>
  <si>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</si>
  <si>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</si>
  <si>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</si>
  <si>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</si>
  <si>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</si>
  <si>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</si>
  <si>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</si>
  <si>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</si>
  <si>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</si>
  <si>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</si>
  <si>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</si>
  <si>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</si>
  <si>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</si>
  <si>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</si>
  <si>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</si>
  <si>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</si>
  <si>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</si>
  <si>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</si>
  <si>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</si>
  <si>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</si>
  <si>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</si>
  <si>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</si>
  <si>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</si>
  <si>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</si>
  <si>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</si>
  <si>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</si>
  <si>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</si>
  <si>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</si>
  <si>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</si>
  <si>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</si>
  <si>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</si>
  <si>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</si>
  <si>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</si>
  <si>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</si>
  <si>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</si>
  <si>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</si>
  <si>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</si>
  <si>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</si>
  <si>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</si>
  <si>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</si>
  <si>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</si>
  <si>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</si>
  <si>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</si>
  <si>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</si>
  <si>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</si>
  <si>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</si>
  <si>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</si>
  <si>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</si>
  <si>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</si>
  <si>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</si>
  <si>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</si>
  <si>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</si>
  <si>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</si>
  <si>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</si>
  <si>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</si>
  <si>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</si>
  <si>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</si>
  <si>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</si>
  <si>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</si>
  <si>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</si>
  <si>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</si>
  <si>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</si>
  <si>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</si>
  <si>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</si>
  <si>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</si>
  <si>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</si>
  <si>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</si>
  <si>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</si>
  <si>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</si>
  <si>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</si>
  <si>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</si>
  <si>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</si>
  <si>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</si>
  <si>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</si>
  <si>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</si>
  <si>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</si>
  <si>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</si>
  <si>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</si>
  <si>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</si>
  <si>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</si>
  <si>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</si>
  <si>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</si>
  <si>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</si>
  <si>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</si>
  <si>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</si>
  <si>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</si>
  <si>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</si>
  <si>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</si>
  <si>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</si>
  <si>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</si>
  <si>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</si>
  <si>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</si>
  <si>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</si>
  <si>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</si>
  <si>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</si>
  <si>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</si>
  <si>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</si>
  <si>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</si>
  <si>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</si>
  <si>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</si>
  <si>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</si>
  <si>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</si>
  <si>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</si>
  <si>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</si>
  <si>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</si>
  <si>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</si>
  <si>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</si>
  <si>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</si>
  <si>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</si>
  <si>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</si>
  <si>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</si>
  <si>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</si>
  <si>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</si>
  <si>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</si>
  <si>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</si>
  <si>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</si>
  <si>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</si>
  <si>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</si>
  <si>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</si>
  <si>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</si>
  <si>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</si>
  <si>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</si>
  <si>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</si>
  <si>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</si>
  <si>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</si>
  <si>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</si>
  <si>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</si>
  <si>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</si>
  <si>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</si>
  <si>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</si>
  <si>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</si>
  <si>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</si>
  <si>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</si>
  <si>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</si>
  <si>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</si>
  <si>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</si>
  <si>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</si>
  <si>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</si>
  <si>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</si>
  <si>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</si>
  <si>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</si>
  <si>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</si>
  <si>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</si>
  <si>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</si>
  <si>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</si>
  <si>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</si>
  <si>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</si>
  <si>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</si>
  <si>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</si>
  <si>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</si>
  <si>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</si>
  <si>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</si>
  <si>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</si>
  <si>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</si>
  <si>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</si>
  <si>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</si>
  <si>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</si>
  <si>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</si>
  <si>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</si>
  <si>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</si>
  <si>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</si>
  <si>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</si>
  <si>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</si>
  <si>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</si>
  <si>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</si>
  <si>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</si>
  <si>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</si>
  <si>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</si>
  <si>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</si>
  <si>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</si>
  <si>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</si>
  <si>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</si>
  <si>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</si>
  <si>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</si>
  <si>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</si>
  <si>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</si>
  <si>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</si>
  <si>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</si>
  <si>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</si>
  <si>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</si>
  <si>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</si>
  <si>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</si>
  <si>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</si>
  <si>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</si>
  <si>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</si>
  <si>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</si>
  <si>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</si>
  <si>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</si>
  <si>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</si>
  <si>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</si>
  <si>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</si>
  <si>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</si>
  <si>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</si>
  <si>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</si>
  <si>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</si>
  <si>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</si>
  <si>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</si>
  <si>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</si>
  <si>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</si>
  <si>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</si>
  <si>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</si>
  <si>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</si>
  <si>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</si>
  <si>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</si>
  <si>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</si>
  <si>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</si>
  <si>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</si>
  <si>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</si>
  <si>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</si>
  <si>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</si>
  <si>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</si>
  <si>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</si>
  <si>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</si>
  <si>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</si>
  <si>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</si>
  <si>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</si>
  <si>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</si>
  <si>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</si>
  <si>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</si>
  <si>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</si>
  <si>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</si>
  <si>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</si>
  <si>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</si>
  <si>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</si>
  <si>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</si>
  <si>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</si>
  <si>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</si>
  <si>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</si>
  <si>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</si>
  <si>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</si>
  <si>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</si>
  <si>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</si>
  <si>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</si>
  <si>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</si>
  <si>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</si>
  <si>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</si>
  <si>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</si>
  <si>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</si>
  <si>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</si>
  <si>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</si>
  <si>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</si>
  <si>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</si>
  <si>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</si>
  <si>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</si>
  <si>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</si>
  <si>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</si>
  <si>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</si>
  <si>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</si>
  <si>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</si>
  <si>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</si>
  <si>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</si>
  <si>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</si>
  <si>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</si>
  <si>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</si>
  <si>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</si>
  <si>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</si>
  <si>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</si>
  <si>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</si>
  <si>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</si>
  <si>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</si>
  <si>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</si>
  <si>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</si>
  <si>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</si>
  <si>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</si>
  <si>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</si>
  <si>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</si>
  <si>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</si>
  <si>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</si>
  <si>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</si>
  <si>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</si>
  <si>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</si>
  <si>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</si>
  <si>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</si>
  <si>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</si>
  <si>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</si>
  <si>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</si>
  <si>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</si>
  <si>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</si>
  <si>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</si>
  <si>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</si>
  <si>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</si>
  <si>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</si>
  <si>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</si>
  <si>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</si>
  <si>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</si>
  <si>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</si>
  <si>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</si>
  <si>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</si>
  <si>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</si>
  <si>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</si>
  <si>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</si>
  <si>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</si>
  <si>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</si>
  <si>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</si>
  <si>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</si>
  <si>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</si>
  <si>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</si>
  <si>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</si>
  <si>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</si>
  <si>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</si>
  <si>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</si>
  <si>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</si>
  <si>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</si>
  <si>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</si>
  <si>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</si>
  <si>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</si>
  <si>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</si>
  <si>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</si>
  <si>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</si>
  <si>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</si>
  <si>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</si>
  <si>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</si>
  <si>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</si>
  <si>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</si>
  <si>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</si>
  <si>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</si>
  <si>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</si>
  <si>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</si>
  <si>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</si>
  <si>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</si>
  <si>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</si>
  <si>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</si>
  <si>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</si>
  <si>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</si>
  <si>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</si>
  <si>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</si>
  <si>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</si>
  <si>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</si>
  <si>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</si>
  <si>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</si>
  <si>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</si>
  <si>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</si>
  <si>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</si>
  <si>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</si>
  <si>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</si>
  <si>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</si>
  <si>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</si>
  <si>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</si>
  <si>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</si>
  <si>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</si>
  <si>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</si>
  <si>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</si>
  <si>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</si>
  <si>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</si>
  <si>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</si>
  <si>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</si>
  <si>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</si>
  <si>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</si>
  <si>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</si>
  <si>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</si>
  <si>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</si>
  <si>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</si>
  <si>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</si>
  <si>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</si>
  <si>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</si>
  <si>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</si>
  <si>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</si>
  <si>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</si>
  <si>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</si>
  <si>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</si>
  <si>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</si>
  <si>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</si>
  <si>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</si>
  <si>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</si>
  <si>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</si>
  <si>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</si>
  <si>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</si>
  <si>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</si>
  <si>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</si>
  <si>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</si>
  <si>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</si>
  <si>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</si>
  <si>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</si>
  <si>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</si>
  <si>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</si>
  <si>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</si>
  <si>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</si>
  <si>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</si>
  <si>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</si>
  <si>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</si>
  <si>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</si>
  <si>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</si>
  <si>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</si>
  <si>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</si>
  <si>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</si>
  <si>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</si>
  <si>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</si>
  <si>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</si>
  <si>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</si>
  <si>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</si>
  <si>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</si>
  <si>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</si>
  <si>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</si>
  <si>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</si>
  <si>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</si>
  <si>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</si>
  <si>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</si>
  <si>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</si>
  <si>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</si>
  <si>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</si>
  <si>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</si>
  <si>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</si>
  <si>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</si>
  <si>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</si>
  <si>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</si>
  <si>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</si>
  <si>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</si>
  <si>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</si>
  <si>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</si>
  <si>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</si>
  <si>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</si>
  <si>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</si>
  <si>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</si>
  <si>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</si>
  <si>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</si>
  <si>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</si>
  <si>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</si>
  <si>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</si>
  <si>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</si>
  <si>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</si>
  <si>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</si>
  <si>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</si>
  <si>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</si>
  <si>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</si>
  <si>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</si>
  <si>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</si>
  <si>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</si>
  <si>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</si>
  <si>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</si>
  <si>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</si>
  <si>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</si>
  <si>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</si>
  <si>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</si>
  <si>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</si>
  <si>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</si>
  <si>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</si>
  <si>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</si>
  <si>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</si>
  <si>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</si>
  <si>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</si>
  <si>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</si>
  <si>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</si>
  <si>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</si>
  <si>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</si>
  <si>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</si>
  <si>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</si>
  <si>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</si>
  <si>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</si>
  <si>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</si>
  <si>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</si>
  <si>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</si>
  <si>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</si>
  <si>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</si>
  <si>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</si>
  <si>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</si>
  <si>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</si>
  <si>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</si>
  <si>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</si>
  <si>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</si>
  <si>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</si>
  <si>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</si>
  <si>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</si>
  <si>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</si>
  <si>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</si>
  <si>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</si>
  <si>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</si>
  <si>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</si>
  <si>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</si>
  <si>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</si>
  <si>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</si>
  <si>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</si>
  <si>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</si>
  <si>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</si>
  <si>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</si>
  <si>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</si>
  <si>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</si>
  <si>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</si>
  <si>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</si>
  <si>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</si>
  <si>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</si>
  <si>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</si>
  <si>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</si>
  <si>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</si>
  <si>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</si>
  <si>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</si>
  <si>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</si>
  <si>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</si>
  <si>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</si>
  <si>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</si>
  <si>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</si>
  <si>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</si>
  <si>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</si>
  <si>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</si>
  <si>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</si>
  <si>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</si>
  <si>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</si>
  <si>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</si>
  <si>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</si>
  <si>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</si>
  <si>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</si>
  <si>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</si>
  <si>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</si>
  <si>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</si>
  <si>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</si>
  <si>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</si>
  <si>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</si>
  <si>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</si>
  <si>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</si>
  <si>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</si>
  <si>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</si>
  <si>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</si>
  <si>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</si>
  <si>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</si>
  <si>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</si>
  <si>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</si>
  <si>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</si>
  <si>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</si>
  <si>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</si>
  <si>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</si>
  <si>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</si>
  <si>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</si>
  <si>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</si>
  <si>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</si>
  <si>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</si>
  <si>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</si>
  <si>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</si>
  <si>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</si>
  <si>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</si>
  <si>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</si>
  <si>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</si>
  <si>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</si>
  <si>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</si>
  <si>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</si>
  <si>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</si>
  <si>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</si>
  <si>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</si>
  <si>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</si>
  <si>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</si>
  <si>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</si>
  <si>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</si>
  <si>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</si>
  <si>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</si>
  <si>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</si>
  <si>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</si>
  <si>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</si>
  <si>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</si>
  <si>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</si>
  <si>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</si>
  <si>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</si>
  <si>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</si>
  <si>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</si>
  <si>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</si>
  <si>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</si>
  <si>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</si>
  <si>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</si>
  <si>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</si>
  <si>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</si>
  <si>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</si>
  <si>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</si>
  <si>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</si>
  <si>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</si>
  <si>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</si>
  <si>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</si>
  <si>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</si>
  <si>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</si>
  <si>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</si>
  <si>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</si>
  <si>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</si>
  <si>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</si>
  <si>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</si>
  <si>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</si>
  <si>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</si>
  <si>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</si>
  <si>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</si>
  <si>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</si>
  <si>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</si>
  <si>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</si>
  <si>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</si>
  <si>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</si>
  <si>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</si>
  <si>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</si>
  <si>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</si>
  <si>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</si>
  <si>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</si>
  <si>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</si>
  <si>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</si>
  <si>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</si>
  <si>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</si>
  <si>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</si>
  <si>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</si>
  <si>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</si>
  <si>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</si>
  <si>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</si>
  <si>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</si>
  <si>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</si>
  <si>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</si>
  <si>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</si>
  <si>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</si>
  <si>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</si>
  <si>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</si>
  <si>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</si>
  <si>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</si>
  <si>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</si>
  <si>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</si>
  <si>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</si>
  <si>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</si>
  <si>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</si>
  <si>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</si>
  <si>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</si>
  <si>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</si>
  <si>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</si>
  <si>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</si>
  <si>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</si>
  <si>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</si>
  <si>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</si>
  <si>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</si>
  <si>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</si>
  <si>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</si>
  <si>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</si>
  <si>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</si>
  <si>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</si>
  <si>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</si>
  <si>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</si>
  <si>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</si>
  <si>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</si>
  <si>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</si>
  <si>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</si>
  <si>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</si>
  <si>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</si>
  <si>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</si>
  <si>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</si>
  <si>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</si>
  <si>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</si>
  <si>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</si>
  <si>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</si>
  <si>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</si>
  <si>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</si>
  <si>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</si>
  <si>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</si>
  <si>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</si>
  <si>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</si>
  <si>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</si>
  <si>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</si>
  <si>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</si>
  <si>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</si>
  <si>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</si>
  <si>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</si>
  <si>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</si>
  <si>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</si>
  <si>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</si>
  <si>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</si>
  <si>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</si>
  <si>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</si>
  <si>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</si>
  <si>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</si>
  <si>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</si>
  <si>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</si>
  <si>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</si>
  <si>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</si>
  <si>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</si>
  <si>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</si>
  <si>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</si>
  <si>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</si>
  <si>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</si>
  <si>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</si>
  <si>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</si>
  <si>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</si>
  <si>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</si>
  <si>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</si>
  <si>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</si>
  <si>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</si>
  <si>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</si>
  <si>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</si>
  <si>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</si>
  <si>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</si>
  <si>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</si>
  <si>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</si>
  <si>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</si>
  <si>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</si>
  <si>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</si>
  <si>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</si>
  <si>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</si>
  <si>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</si>
  <si>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</si>
  <si>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</si>
  <si>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</si>
  <si>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</si>
  <si>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</si>
  <si>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</si>
  <si>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</si>
  <si>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</si>
  <si>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</si>
  <si>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</si>
  <si>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</si>
  <si>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</si>
  <si>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</si>
  <si>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</si>
  <si>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</si>
  <si>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</si>
  <si>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</si>
  <si>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</si>
  <si>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</si>
  <si>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</si>
  <si>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</si>
  <si>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</si>
  <si>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</si>
  <si>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</si>
  <si>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</si>
  <si>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</si>
  <si>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</si>
  <si>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</si>
  <si>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</si>
  <si>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</si>
  <si>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</si>
  <si>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</si>
  <si>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</si>
  <si>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</si>
  <si>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</si>
  <si>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</si>
  <si>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</si>
  <si>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</si>
  <si>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</si>
  <si>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</si>
  <si>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</si>
  <si>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</si>
  <si>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</si>
  <si>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</si>
  <si>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</si>
  <si>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</si>
  <si>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</si>
  <si>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</si>
  <si>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</si>
  <si>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</si>
  <si>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</si>
  <si>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</si>
  <si>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</si>
  <si>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</si>
  <si>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</si>
  <si>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</si>
  <si>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</si>
  <si>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</si>
  <si>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</si>
  <si>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</si>
  <si>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</si>
  <si>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</si>
  <si>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</si>
  <si>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</si>
  <si>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</si>
  <si>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</si>
  <si>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</si>
  <si>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</si>
  <si>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</si>
  <si>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</si>
  <si>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</si>
  <si>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</si>
  <si>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</si>
  <si>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</si>
  <si>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</si>
  <si>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</si>
  <si>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</si>
  <si>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</si>
  <si>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</si>
  <si>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</si>
  <si>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</si>
  <si>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</si>
  <si>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</si>
  <si>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</si>
  <si>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</si>
  <si>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</si>
  <si>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</si>
  <si>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</si>
  <si>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</si>
  <si>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</si>
  <si>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</si>
  <si>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</si>
  <si>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</si>
  <si>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</si>
  <si>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</si>
  <si>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</si>
  <si>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</si>
  <si>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</si>
  <si>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</si>
  <si>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</si>
  <si>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</si>
  <si>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</si>
  <si>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</si>
  <si>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</si>
  <si>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</si>
  <si>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</si>
  <si>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</si>
  <si>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</si>
  <si>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</si>
  <si>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</si>
  <si>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</si>
  <si>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</si>
  <si>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</si>
  <si>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</si>
  <si>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</si>
  <si>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</si>
  <si>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</si>
  <si>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</si>
  <si>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</si>
  <si>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</si>
  <si>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</si>
  <si>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</si>
  <si>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</si>
  <si>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</si>
  <si>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</si>
  <si>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</si>
  <si>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</si>
  <si>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</si>
  <si>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</si>
  <si>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</si>
  <si>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</si>
  <si>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</si>
  <si>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</si>
  <si>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</si>
  <si>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</si>
  <si>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</si>
  <si>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</si>
  <si>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</si>
  <si>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</si>
  <si>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</si>
  <si>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</si>
  <si>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</si>
  <si>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</si>
  <si>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</si>
  <si>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</si>
  <si>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</si>
  <si>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</si>
  <si>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</si>
  <si>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</si>
  <si>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</si>
  <si>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</si>
  <si>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</si>
  <si>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</si>
  <si>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</si>
  <si>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</si>
  <si>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</si>
  <si>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</si>
  <si>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</si>
  <si>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</si>
  <si>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</si>
  <si>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</si>
  <si>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</si>
  <si>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</si>
  <si>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</si>
  <si>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</si>
  <si>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</si>
  <si>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</si>
  <si>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</si>
  <si>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</si>
  <si>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</si>
  <si>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</si>
  <si>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</si>
  <si>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</si>
  <si>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</si>
  <si>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</si>
  <si>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</si>
  <si>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</si>
  <si>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</si>
  <si>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</si>
  <si>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</si>
  <si>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</si>
  <si>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</si>
  <si>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</si>
  <si>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</si>
  <si>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</si>
  <si>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</si>
  <si>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</si>
  <si>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</si>
  <si>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</si>
  <si>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</si>
  <si>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</si>
  <si>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</si>
  <si>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</si>
  <si>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</si>
  <si>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</si>
  <si>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</si>
  <si>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</si>
  <si>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</si>
  <si>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</si>
  <si>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</si>
  <si>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</si>
  <si>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</si>
  <si>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</si>
  <si>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</si>
  <si>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</si>
  <si>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</si>
  <si>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</si>
  <si>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</si>
  <si>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</si>
  <si>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</si>
  <si>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</si>
  <si>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</si>
  <si>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</si>
  <si>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</si>
  <si>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</si>
  <si>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</si>
  <si>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</si>
  <si>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</si>
  <si>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</si>
  <si>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</si>
  <si>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</si>
  <si>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</si>
  <si>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</si>
  <si>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</si>
  <si>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</si>
  <si>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</si>
  <si>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</si>
  <si>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</si>
  <si>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</si>
  <si>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</si>
  <si>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</si>
  <si>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</si>
  <si>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</si>
  <si>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</si>
  <si>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</si>
  <si>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</si>
  <si>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</si>
  <si>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</si>
  <si>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</si>
  <si>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</si>
  <si>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</si>
  <si>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</si>
  <si>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</si>
  <si>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</si>
  <si>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</si>
  <si>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</si>
  <si>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</si>
  <si>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</si>
  <si>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</si>
  <si>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</si>
  <si>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</si>
  <si>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</si>
  <si>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</si>
  <si>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</si>
  <si>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</si>
  <si>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</si>
  <si>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</si>
  <si>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</si>
  <si>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</si>
  <si>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</si>
  <si>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</si>
  <si>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</si>
  <si>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</si>
  <si>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</si>
  <si>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</si>
  <si>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</si>
  <si>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</si>
  <si>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</si>
  <si>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</si>
  <si>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</si>
  <si>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</si>
  <si>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</si>
  <si>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</si>
  <si>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</si>
  <si>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</si>
  <si>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</si>
  <si>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</si>
  <si>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</si>
  <si>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</si>
  <si>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</si>
  <si>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</si>
  <si>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</si>
  <si>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</si>
  <si>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</si>
  <si>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</si>
  <si>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</si>
  <si>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</si>
  <si>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</si>
  <si>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</si>
  <si>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</si>
  <si>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</si>
  <si>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</si>
  <si>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</si>
  <si>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</si>
  <si>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</si>
  <si>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</si>
  <si>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</si>
  <si>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</si>
  <si>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</si>
  <si>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</si>
  <si>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</si>
  <si>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</si>
  <si>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</si>
  <si>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</si>
  <si>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</si>
  <si>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</si>
  <si>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</si>
  <si>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</si>
  <si>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</si>
  <si>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</si>
  <si>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</si>
  <si>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</si>
  <si>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</si>
  <si>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</si>
  <si>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</si>
  <si>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</si>
  <si>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</si>
  <si>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</si>
  <si>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</si>
  <si>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</si>
  <si>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</si>
  <si>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</si>
  <si>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</si>
  <si>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</si>
  <si>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</si>
  <si>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</si>
  <si>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</si>
  <si>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</si>
  <si>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</si>
  <si>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</si>
  <si>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</si>
  <si>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</si>
  <si>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</si>
  <si>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</si>
  <si>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</si>
  <si>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</si>
  <si>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</si>
  <si>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</si>
  <si>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</si>
  <si>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</si>
  <si>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</si>
  <si>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</si>
  <si>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</si>
  <si>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</si>
  <si>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</si>
  <si>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</si>
  <si>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</si>
  <si>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</si>
  <si>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</si>
  <si>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</si>
  <si>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</si>
  <si>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</si>
  <si>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</si>
  <si>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</si>
  <si>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</si>
  <si>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</si>
  <si>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</si>
  <si>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</si>
  <si>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</si>
  <si>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</si>
  <si>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</si>
  <si>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</si>
  <si>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</si>
  <si>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</si>
  <si>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</si>
  <si>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</si>
  <si>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</si>
  <si>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</si>
  <si>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</si>
  <si>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</si>
  <si>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</si>
  <si>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</si>
  <si>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</si>
  <si>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</si>
  <si>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</si>
  <si>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</si>
  <si>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</si>
  <si>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</si>
  <si>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</si>
  <si>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</si>
  <si>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</si>
  <si>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</si>
  <si>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</si>
  <si>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</si>
  <si>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</si>
  <si>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</si>
  <si>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</si>
  <si>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</si>
  <si>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</si>
  <si>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</si>
  <si>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</si>
  <si>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</si>
  <si>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</si>
  <si>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</si>
  <si>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</si>
  <si>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</si>
  <si>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</si>
  <si>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</si>
  <si>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</si>
  <si>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</si>
  <si>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</si>
  <si>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</si>
  <si>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</si>
  <si>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</si>
  <si>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</si>
  <si>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</si>
  <si>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</si>
  <si>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</si>
  <si>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</si>
  <si>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</si>
  <si>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</si>
  <si>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</si>
  <si>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</si>
  <si>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</si>
  <si>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</si>
  <si>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</si>
  <si>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</si>
  <si>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</si>
  <si>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</si>
  <si>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</si>
  <si>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</si>
  <si>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</si>
  <si>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</si>
  <si>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</si>
  <si>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</si>
  <si>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</si>
  <si>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</si>
  <si>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</si>
  <si>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</si>
  <si>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</si>
  <si>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</si>
  <si>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</si>
  <si>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</si>
  <si>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</si>
  <si>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</si>
  <si>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</si>
  <si>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</si>
  <si>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</si>
  <si>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</si>
  <si>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</si>
  <si>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</si>
  <si>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</si>
  <si>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</si>
  <si>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</si>
  <si>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</si>
  <si>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</si>
  <si>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</si>
  <si>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</si>
  <si>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</si>
  <si>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</si>
  <si>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</si>
  <si>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</si>
  <si>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</si>
  <si>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</si>
  <si>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</si>
  <si>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</si>
  <si>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</si>
  <si>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</si>
  <si>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</si>
  <si>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</si>
  <si>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</si>
  <si>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</si>
  <si>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</si>
  <si>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</si>
  <si>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</si>
  <si>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</si>
  <si>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</si>
  <si>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</si>
  <si>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</si>
  <si>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</si>
  <si>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</si>
  <si>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</si>
  <si>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</si>
  <si>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</si>
  <si>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</si>
  <si>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</si>
  <si>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</si>
  <si>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</si>
  <si>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</si>
  <si>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</si>
  <si>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</si>
  <si>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</si>
  <si>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</si>
  <si>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</si>
  <si>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</si>
  <si>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</si>
  <si>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</si>
  <si>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</si>
  <si>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</si>
  <si>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</si>
  <si>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</si>
  <si>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</si>
  <si>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</si>
  <si>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</si>
  <si>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</si>
  <si>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</si>
  <si>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</si>
  <si>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</si>
  <si>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</si>
  <si>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</si>
  <si>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</si>
  <si>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</si>
  <si>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</si>
  <si>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</si>
  <si>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</si>
  <si>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</si>
  <si>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</si>
  <si>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</si>
  <si>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</si>
  <si>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</si>
  <si>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</si>
  <si>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</si>
  <si>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</si>
  <si>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</si>
  <si>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</si>
  <si>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</si>
  <si>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</si>
  <si>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</si>
  <si>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</si>
  <si>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</si>
  <si>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</si>
  <si>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</si>
  <si>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</si>
  <si>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</si>
  <si>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</si>
  <si>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</si>
  <si>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</si>
  <si>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</si>
  <si>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</si>
  <si>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</si>
  <si>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</si>
  <si>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</si>
  <si>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</si>
  <si>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</si>
  <si>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</si>
  <si>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</si>
  <si>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</si>
  <si>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</si>
  <si>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</si>
  <si>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</si>
  <si>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</si>
  <si>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</si>
  <si>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</si>
  <si>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</si>
  <si>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</si>
  <si>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</si>
  <si>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</si>
  <si>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</si>
  <si>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</si>
  <si>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</si>
  <si>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</si>
  <si>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</si>
  <si>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</si>
  <si>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</si>
  <si>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</si>
  <si>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</si>
  <si>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</si>
  <si>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</si>
  <si>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</si>
  <si>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</si>
  <si>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</si>
  <si>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</si>
  <si>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</si>
  <si>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</si>
  <si>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</si>
  <si>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</si>
  <si>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</si>
  <si>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</si>
  <si>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</si>
  <si>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</si>
  <si>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</si>
  <si>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</si>
  <si>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</si>
  <si>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</si>
  <si>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</si>
  <si>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</si>
  <si>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</si>
  <si>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</si>
  <si>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</si>
  <si>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</si>
  <si>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</si>
  <si>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</si>
  <si>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</si>
  <si>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</si>
  <si>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</si>
  <si>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</si>
  <si>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</si>
  <si>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</si>
  <si>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</si>
  <si>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</si>
  <si>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</si>
  <si>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</si>
  <si>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</si>
  <si>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</si>
  <si>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</si>
  <si>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</si>
  <si>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</si>
  <si>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</si>
  <si>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</si>
  <si>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</si>
  <si>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</si>
  <si>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</si>
  <si>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</si>
  <si>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</si>
  <si>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</si>
  <si>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</si>
  <si>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</si>
  <si>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</si>
  <si>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</si>
  <si>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</si>
  <si>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</si>
  <si>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</si>
  <si>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</si>
  <si>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</si>
  <si>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</si>
  <si>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</si>
  <si>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</si>
  <si>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</si>
  <si>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</si>
  <si>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</si>
  <si>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</si>
  <si>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</si>
  <si>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</si>
  <si>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</si>
  <si>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</si>
  <si>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</si>
  <si>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</si>
  <si>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</si>
  <si>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</si>
  <si>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</si>
  <si>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</si>
  <si>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</si>
  <si>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</si>
  <si>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</si>
  <si>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</si>
  <si>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</si>
  <si>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</si>
  <si>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</si>
  <si>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</si>
  <si>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</si>
  <si>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</si>
  <si>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</si>
  <si>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</si>
  <si>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</si>
  <si>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</si>
  <si>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</si>
  <si>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</si>
  <si>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</si>
  <si>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</si>
  <si>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</si>
  <si>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</si>
  <si>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</si>
  <si>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</si>
  <si>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</si>
  <si>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</si>
  <si>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</si>
  <si>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</si>
  <si>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</si>
  <si>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</si>
  <si>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</si>
  <si>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</si>
  <si>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</si>
  <si>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</si>
  <si>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</si>
  <si>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</si>
  <si>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</si>
  <si>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</si>
  <si>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</si>
  <si>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</si>
  <si>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</si>
  <si>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</si>
  <si>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</si>
  <si>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</si>
  <si>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</si>
  <si>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</si>
  <si>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</si>
  <si>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</si>
  <si>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</si>
  <si>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</si>
  <si>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</si>
  <si>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</si>
  <si>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</si>
  <si>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</si>
  <si>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</si>
  <si>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</si>
  <si>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</si>
  <si>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</si>
  <si>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</si>
  <si>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</si>
  <si>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</si>
  <si>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</si>
  <si>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</si>
  <si>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</si>
  <si>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</si>
  <si>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</si>
  <si>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</si>
  <si>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</si>
  <si>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</si>
  <si>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</si>
  <si>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</si>
  <si>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</si>
  <si>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</si>
  <si>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</si>
  <si>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</si>
  <si>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</si>
  <si>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</si>
  <si>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</si>
  <si>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</si>
  <si>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</si>
  <si>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</si>
  <si>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</si>
  <si>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</si>
  <si>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</si>
  <si>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</si>
  <si>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</si>
  <si>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</si>
  <si>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</si>
  <si>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</si>
  <si>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</si>
  <si>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</si>
  <si>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</si>
  <si>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</si>
  <si>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</si>
  <si>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</si>
  <si>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</si>
  <si>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</si>
  <si>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</si>
  <si>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</si>
  <si>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</si>
  <si>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</si>
  <si>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</si>
  <si>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</si>
  <si>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</si>
  <si>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</si>
  <si>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</si>
  <si>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</si>
  <si>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</si>
  <si>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</si>
  <si>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</si>
  <si>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</si>
  <si>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</si>
  <si>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</si>
  <si>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</si>
  <si>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</si>
  <si>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</si>
  <si>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</si>
  <si>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</si>
  <si>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</si>
  <si>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</si>
  <si>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</si>
  <si>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</si>
  <si>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</si>
  <si>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</si>
  <si>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</si>
  <si>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</si>
  <si>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</si>
  <si>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</si>
  <si>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</si>
  <si>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</si>
  <si>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</si>
  <si>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</si>
  <si>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</si>
  <si>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</si>
  <si>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</si>
  <si>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</si>
  <si>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</si>
  <si>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</si>
  <si>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</si>
  <si>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</si>
  <si>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</si>
  <si>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</si>
  <si>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</si>
  <si>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</si>
  <si>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</si>
  <si>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</si>
  <si>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</si>
  <si>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</si>
  <si>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</si>
  <si>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</si>
  <si>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</si>
  <si>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</si>
  <si>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</si>
  <si>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</si>
  <si>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</si>
  <si>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</si>
  <si>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</si>
  <si>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</si>
  <si>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</si>
  <si>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</si>
  <si>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</si>
  <si>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</si>
  <si>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</si>
  <si>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</si>
  <si>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</si>
  <si>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</si>
  <si>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</si>
  <si>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</si>
  <si>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</si>
  <si>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</si>
  <si>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</si>
  <si>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</si>
  <si>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</si>
  <si>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</si>
  <si>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</si>
  <si>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</si>
  <si>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</si>
  <si>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</si>
  <si>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</si>
  <si>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</si>
  <si>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</si>
  <si>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</si>
  <si>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</si>
  <si>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</si>
  <si>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</si>
  <si>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</si>
  <si>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</si>
  <si>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</si>
  <si>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</si>
  <si>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</si>
  <si>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</si>
  <si>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</si>
  <si>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</si>
  <si>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</si>
  <si>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</si>
  <si>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</si>
  <si>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</si>
  <si>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</si>
  <si>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</si>
  <si>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</si>
  <si>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</si>
  <si>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</si>
  <si>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</si>
  <si>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</si>
  <si>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</si>
  <si>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</si>
  <si>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</si>
  <si>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</si>
  <si>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</si>
  <si>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</si>
  <si>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</si>
  <si>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</si>
  <si>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</si>
  <si>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</si>
  <si>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</si>
  <si>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</si>
  <si>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</si>
  <si>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</si>
  <si>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</si>
  <si>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</si>
  <si>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</si>
  <si>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</si>
  <si>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</si>
  <si>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</si>
  <si>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</si>
  <si>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</si>
  <si>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</si>
  <si>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</si>
  <si>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</si>
  <si>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</si>
  <si>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</si>
  <si>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</si>
  <si>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</si>
  <si>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</si>
  <si>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</si>
  <si>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</si>
  <si>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</si>
  <si>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</si>
  <si>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</si>
  <si>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</si>
  <si>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</si>
  <si>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</si>
  <si>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</si>
  <si>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</si>
  <si>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</si>
  <si>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</si>
  <si>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</si>
  <si>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</si>
  <si>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</si>
  <si>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</si>
  <si>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</si>
  <si>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</si>
  <si>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</si>
  <si>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</si>
  <si>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</si>
  <si>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</si>
  <si>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</si>
  <si>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</si>
  <si>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</si>
  <si>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</si>
  <si>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</si>
  <si>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</si>
  <si>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</si>
  <si>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</si>
  <si>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</si>
  <si>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</si>
  <si>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</si>
  <si>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</si>
  <si>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</si>
  <si>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</si>
  <si>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</si>
  <si>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</si>
  <si>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</si>
  <si>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</si>
  <si>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</si>
  <si>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</si>
  <si>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</si>
  <si>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</si>
  <si>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</si>
  <si>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</si>
  <si>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</si>
  <si>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</si>
  <si>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</si>
  <si>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</si>
  <si>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</si>
  <si>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</si>
  <si>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</si>
  <si>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</si>
  <si>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</si>
  <si>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</si>
  <si>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</si>
  <si>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</si>
  <si>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</si>
  <si>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</si>
  <si>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</si>
  <si>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</si>
  <si>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</si>
  <si>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</si>
  <si>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</si>
  <si>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</si>
  <si>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</si>
  <si>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</si>
  <si>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</si>
  <si>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</si>
  <si>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</si>
  <si>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</si>
  <si>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</si>
  <si>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</si>
  <si>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</si>
  <si>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</si>
  <si>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</si>
  <si>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</si>
  <si>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</si>
  <si>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</si>
  <si>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</si>
  <si>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</si>
  <si>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</si>
  <si>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</si>
  <si>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</si>
  <si>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</si>
  <si>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</si>
  <si>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</si>
  <si>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</si>
  <si>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</si>
  <si>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</si>
  <si>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</si>
  <si>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</si>
  <si>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</si>
  <si>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</si>
  <si>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</si>
  <si>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</si>
  <si>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</si>
  <si>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</si>
  <si>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</si>
  <si>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</si>
  <si>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</si>
  <si>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</si>
  <si>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</si>
  <si>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</si>
  <si>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</si>
  <si>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</si>
  <si>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</si>
  <si>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</si>
  <si>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</si>
  <si>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</si>
  <si>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</si>
  <si>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</si>
  <si>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</si>
  <si>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</si>
  <si>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</si>
  <si>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</si>
  <si>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</si>
  <si>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</si>
  <si>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</si>
  <si>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</si>
  <si>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</si>
  <si>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</si>
  <si>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</si>
  <si>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</si>
  <si>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</si>
  <si>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</si>
  <si>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</si>
  <si>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</si>
  <si>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</si>
  <si>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</si>
  <si>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</si>
  <si>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</si>
  <si>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</si>
  <si>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</si>
  <si>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</si>
  <si>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</si>
  <si>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</si>
  <si>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</si>
  <si>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</si>
  <si>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</si>
  <si>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</si>
  <si>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</si>
  <si>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</si>
  <si>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</si>
  <si>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</si>
  <si>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</si>
  <si>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</si>
  <si>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</si>
  <si>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</si>
  <si>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</si>
  <si>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</si>
  <si>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</si>
  <si>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</si>
  <si>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</si>
  <si>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</si>
  <si>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</si>
  <si>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</si>
  <si>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</si>
  <si>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</si>
  <si>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</si>
  <si>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</si>
  <si>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</si>
  <si>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</si>
  <si>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</si>
  <si>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</si>
  <si>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</si>
  <si>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</si>
  <si>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</si>
  <si>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</si>
  <si>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</si>
  <si>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</si>
  <si>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</si>
  <si>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</si>
  <si>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</si>
  <si>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</si>
  <si>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</si>
  <si>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</si>
  <si>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</si>
  <si>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</si>
  <si>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</si>
  <si>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</si>
  <si>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</si>
  <si>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</si>
  <si>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</si>
  <si>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</si>
  <si>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</si>
  <si>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</si>
  <si>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</si>
  <si>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</si>
  <si>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</si>
  <si>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</si>
  <si>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</si>
  <si>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</si>
  <si>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</si>
  <si>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</si>
  <si>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</si>
  <si>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</si>
  <si>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</si>
  <si>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</si>
  <si>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</si>
  <si>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</si>
  <si>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</si>
  <si>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</si>
  <si>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</si>
  <si>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</si>
  <si>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</si>
  <si>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</si>
  <si>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</si>
  <si>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</si>
  <si>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</si>
  <si>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</si>
  <si>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</si>
  <si>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</si>
  <si>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</si>
  <si>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</si>
  <si>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</si>
  <si>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</si>
  <si>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</si>
  <si>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</si>
  <si>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</si>
  <si>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</si>
  <si>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</si>
  <si>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</si>
  <si>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</si>
  <si>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</si>
  <si>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</si>
  <si>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</si>
  <si>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</si>
  <si>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</si>
  <si>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</si>
  <si>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</si>
  <si>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</si>
  <si>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</si>
  <si>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</si>
  <si>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</si>
  <si>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</si>
  <si>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</si>
  <si>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</si>
  <si>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</si>
  <si>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</si>
  <si>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</si>
  <si>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</si>
  <si>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</si>
  <si>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</si>
  <si>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</si>
  <si>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</si>
  <si>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</si>
  <si>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</si>
  <si>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</si>
  <si>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</si>
  <si>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</si>
  <si>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</si>
  <si>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</si>
  <si>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</si>
  <si>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</si>
  <si>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</si>
  <si>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</si>
  <si>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</si>
  <si>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</si>
  <si>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</si>
  <si>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</si>
  <si>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</si>
  <si>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</si>
  <si>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</si>
  <si>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</si>
  <si>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</si>
  <si>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</si>
  <si>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</si>
  <si>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</si>
  <si>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</si>
  <si>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</si>
  <si>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</si>
  <si>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</si>
  <si>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</si>
  <si>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</si>
  <si>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</si>
  <si>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</si>
  <si>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</si>
  <si>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</si>
  <si>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</si>
  <si>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</si>
  <si>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</si>
  <si>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</si>
  <si>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</si>
  <si>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</si>
  <si>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</si>
  <si>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</si>
  <si>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</si>
  <si>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</si>
  <si>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</si>
  <si>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</si>
  <si>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</si>
  <si>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</si>
  <si>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</si>
  <si>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</si>
  <si>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</si>
  <si>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</si>
  <si>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</si>
  <si>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</si>
  <si>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</si>
  <si>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</si>
  <si>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</si>
  <si>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</si>
  <si>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</si>
  <si>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</si>
  <si>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</si>
  <si>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</si>
  <si>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</si>
  <si>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</si>
  <si>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</si>
  <si>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</si>
  <si>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</si>
  <si>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</si>
  <si>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</si>
  <si>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</si>
  <si>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</si>
  <si>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</si>
  <si>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</si>
  <si>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</si>
  <si>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</si>
  <si>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</si>
  <si>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</si>
  <si>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</si>
  <si>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</si>
  <si>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</si>
  <si>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</si>
  <si>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</si>
  <si>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</si>
  <si>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</si>
  <si>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</si>
  <si>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</si>
  <si>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</si>
  <si>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</si>
  <si>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</si>
  <si>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</si>
  <si>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</si>
  <si>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</si>
  <si>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</si>
  <si>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</si>
  <si>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</si>
  <si>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</si>
  <si>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</si>
  <si>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</si>
  <si>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</si>
  <si>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</si>
  <si>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</si>
  <si>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</si>
  <si>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</si>
  <si>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</si>
  <si>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</si>
  <si>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</si>
  <si>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</si>
  <si>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</si>
  <si>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</si>
  <si>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</si>
  <si>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</si>
  <si>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</si>
  <si>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</si>
  <si>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</si>
  <si>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</si>
  <si>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</si>
  <si>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</si>
  <si>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</si>
  <si>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</si>
  <si>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</si>
  <si>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</si>
  <si>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</si>
  <si>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</si>
  <si>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</si>
  <si>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</si>
  <si>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</si>
  <si>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</si>
  <si>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</si>
  <si>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</si>
  <si>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</si>
  <si>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</si>
  <si>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</si>
  <si>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</si>
  <si>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</si>
  <si>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</si>
  <si>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</si>
  <si>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</si>
  <si>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</si>
  <si>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</si>
  <si>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</si>
  <si>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</si>
  <si>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</si>
  <si>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</si>
  <si>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</si>
  <si>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</si>
  <si>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</si>
  <si>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</si>
  <si>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</si>
  <si>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</si>
  <si>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</si>
  <si>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</si>
  <si>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</si>
  <si>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</si>
  <si>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</si>
  <si>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</si>
  <si>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</si>
  <si>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</si>
  <si>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</si>
  <si>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</si>
  <si>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</si>
  <si>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</si>
  <si>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</si>
  <si>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</si>
  <si>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</si>
  <si>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</si>
  <si>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</si>
  <si>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</si>
  <si>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</si>
  <si>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</si>
  <si>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</si>
  <si>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</si>
  <si>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</si>
  <si>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</si>
  <si>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</si>
  <si>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</si>
  <si>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</si>
  <si>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</si>
  <si>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</si>
  <si>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</si>
  <si>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</si>
  <si>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</si>
  <si>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</si>
  <si>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</si>
  <si>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</si>
  <si>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</si>
  <si>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</si>
  <si>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</si>
  <si>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</si>
  <si>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</si>
  <si>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</si>
  <si>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</si>
  <si>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</si>
  <si>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</si>
  <si>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</si>
  <si>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</si>
  <si>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</si>
  <si>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</si>
  <si>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</si>
  <si>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</si>
  <si>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</si>
  <si>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</si>
  <si>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</si>
  <si>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</si>
  <si>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</si>
  <si>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</si>
  <si>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</si>
  <si>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</si>
  <si>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</si>
  <si>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</si>
  <si>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</si>
  <si>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</si>
  <si>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</si>
  <si>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</si>
  <si>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</si>
  <si>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</si>
  <si>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</si>
  <si>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</si>
  <si>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</si>
  <si>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</si>
  <si>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</si>
  <si>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</si>
  <si>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</si>
  <si>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</si>
  <si>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</si>
  <si>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</si>
  <si>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</si>
  <si>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</si>
  <si>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</si>
  <si>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</si>
  <si>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</si>
  <si>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</si>
  <si>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</si>
  <si>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</si>
  <si>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</si>
  <si>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</si>
  <si>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</si>
  <si>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</si>
  <si>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</si>
  <si>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</si>
  <si>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</si>
  <si>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</si>
  <si>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</si>
  <si>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</si>
  <si>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</si>
  <si>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</si>
  <si>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</si>
  <si>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</si>
  <si>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</si>
  <si>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</si>
  <si>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</si>
  <si>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</si>
  <si>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</si>
  <si>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</si>
  <si>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</si>
  <si>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</si>
  <si>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</si>
  <si>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</si>
  <si>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</si>
  <si>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</si>
  <si>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</si>
  <si>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</si>
  <si>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</si>
  <si>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</si>
  <si>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</si>
  <si>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</si>
  <si>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</si>
  <si>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</si>
  <si>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</si>
  <si>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</si>
  <si>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</si>
  <si>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</si>
  <si>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</si>
  <si>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</si>
  <si>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</si>
  <si>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</si>
  <si>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</si>
  <si>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</si>
  <si>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</si>
  <si>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</si>
  <si>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</si>
  <si>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</si>
  <si>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</si>
  <si>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</si>
  <si>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</si>
  <si>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</si>
  <si>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</si>
  <si>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</si>
  <si>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</si>
  <si>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</si>
  <si>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</si>
  <si>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</si>
  <si>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</si>
  <si>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</si>
  <si>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</si>
  <si>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</si>
  <si>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</si>
  <si>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</si>
  <si>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</si>
  <si>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</si>
  <si>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</si>
  <si>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</si>
  <si>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</si>
  <si>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</si>
  <si>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</si>
  <si>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</si>
  <si>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</si>
  <si>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</si>
  <si>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</si>
  <si>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</si>
  <si>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</si>
  <si>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</si>
  <si>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</si>
  <si>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</si>
  <si>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</si>
  <si>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</si>
  <si>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</si>
  <si>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</si>
  <si>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</si>
  <si>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</si>
  <si>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</si>
  <si>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</si>
  <si>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</si>
  <si>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</si>
  <si>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</si>
  <si>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</si>
  <si>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</si>
  <si>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</si>
  <si>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</si>
  <si>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</si>
  <si>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</si>
  <si>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</si>
  <si>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</si>
  <si>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</si>
  <si>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</si>
  <si>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</si>
  <si>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</si>
  <si>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</si>
  <si>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</si>
  <si>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</si>
  <si>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</si>
  <si>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</si>
  <si>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</si>
  <si>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</si>
  <si>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</si>
  <si>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</si>
  <si>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</si>
  <si>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</si>
  <si>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</si>
  <si>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</si>
  <si>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</si>
  <si>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</si>
  <si>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</si>
  <si>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</si>
  <si>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</si>
  <si>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</si>
  <si>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</si>
  <si>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</si>
  <si>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</si>
  <si>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</si>
  <si>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</si>
  <si>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</si>
  <si>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</si>
  <si>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</si>
  <si>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</si>
  <si>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</si>
  <si>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</si>
  <si>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</si>
  <si>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</si>
  <si>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</si>
  <si>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</si>
  <si>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</si>
  <si>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</si>
  <si>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</si>
  <si>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</si>
  <si>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</si>
  <si>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</si>
  <si>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</si>
  <si>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</si>
  <si>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</si>
  <si>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</si>
  <si>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</si>
  <si>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</si>
  <si>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</si>
  <si>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</si>
  <si>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</si>
  <si>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</si>
  <si>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</si>
  <si>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</si>
  <si>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</si>
  <si>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</si>
  <si>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</si>
  <si>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</si>
  <si>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</si>
  <si>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</si>
  <si>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</si>
  <si>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</si>
  <si>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</si>
  <si>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</si>
  <si>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</si>
  <si>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</si>
  <si>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</si>
  <si>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</si>
  <si>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</si>
  <si>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</si>
  <si>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</si>
  <si>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</si>
  <si>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</si>
  <si>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</si>
  <si>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</si>
  <si>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</si>
  <si>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</si>
  <si>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</si>
  <si>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</si>
  <si>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</si>
  <si>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</si>
  <si>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</si>
  <si>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</si>
  <si>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</si>
  <si>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</si>
  <si>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</si>
  <si>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</si>
  <si>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</si>
  <si>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</si>
  <si>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</si>
  <si>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</si>
  <si>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</si>
  <si>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</si>
  <si>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</si>
  <si>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</si>
  <si>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</si>
  <si>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</si>
  <si>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</si>
  <si>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</si>
  <si>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</si>
  <si>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</si>
  <si>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</si>
  <si>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</si>
  <si>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</si>
  <si>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</si>
  <si>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</si>
  <si>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</si>
  <si>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</si>
  <si>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</si>
  <si>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</si>
  <si>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</si>
  <si>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</si>
  <si>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</si>
  <si>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</si>
  <si>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</si>
  <si>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</si>
  <si>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</si>
  <si>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</si>
  <si>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</si>
  <si>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</si>
  <si>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</si>
  <si>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</si>
  <si>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</si>
  <si>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</si>
  <si>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</si>
  <si>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</si>
  <si>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</si>
  <si>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</si>
  <si>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</si>
  <si>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</si>
  <si>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</si>
  <si>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</si>
  <si>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</si>
  <si>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</si>
  <si>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</si>
  <si>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</si>
  <si>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</si>
  <si>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</si>
  <si>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</si>
  <si>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</si>
  <si>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</si>
  <si>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</si>
  <si>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</si>
  <si>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</si>
  <si>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</si>
  <si>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</si>
  <si>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</si>
  <si>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</si>
  <si>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</si>
  <si>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</si>
  <si>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</si>
  <si>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</si>
  <si>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</si>
  <si>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</si>
  <si>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</si>
  <si>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</si>
  <si>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</si>
  <si>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</si>
  <si>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</si>
  <si>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</si>
  <si>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</si>
  <si>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</si>
  <si>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</si>
  <si>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</si>
  <si>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</si>
  <si>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</si>
  <si>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</si>
  <si>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</si>
  <si>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</si>
  <si>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</si>
  <si>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</si>
  <si>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</si>
  <si>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</si>
  <si>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</si>
  <si>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</si>
  <si>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</si>
  <si>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</si>
  <si>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</si>
  <si>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</si>
  <si>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</si>
  <si>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</si>
  <si>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</si>
  <si>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</si>
  <si>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</si>
  <si>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</si>
  <si>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</si>
  <si>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</si>
  <si>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</si>
  <si>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</si>
  <si>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</si>
  <si>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</si>
  <si>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</si>
  <si>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</si>
  <si>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</si>
  <si>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</si>
  <si>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</si>
  <si>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</si>
  <si>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</si>
  <si>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</si>
  <si>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</si>
  <si>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</si>
  <si>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</si>
  <si>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</si>
  <si>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</si>
  <si>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</si>
  <si>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</si>
  <si>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</si>
  <si>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</si>
  <si>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</si>
  <si>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</si>
  <si>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</si>
  <si>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</si>
  <si>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</si>
  <si>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</si>
  <si>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</si>
  <si>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</si>
  <si>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</si>
  <si>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</si>
  <si>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</si>
  <si>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</si>
  <si>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</si>
  <si>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</si>
  <si>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</si>
  <si>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</si>
  <si>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</si>
  <si>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</si>
  <si>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</si>
  <si>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</si>
  <si>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</si>
  <si>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</si>
  <si>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</si>
  <si>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</si>
  <si>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</si>
  <si>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</si>
  <si>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</si>
  <si>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</si>
  <si>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</si>
  <si>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</si>
  <si>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</si>
  <si>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</si>
  <si>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</si>
  <si>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</si>
  <si>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</si>
  <si>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</si>
  <si>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</si>
  <si>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</si>
  <si>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</si>
  <si>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</si>
  <si>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</si>
  <si>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</si>
  <si>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</si>
  <si>
    <t>ISMF, Lausanne</t>
  </si>
  <si>
    <t>Licencie pretekárov do medzinárodnej asociácie (mládež)</t>
  </si>
  <si>
    <t>Licencie pretekárov do medzinárodnej asociácie (senior)</t>
  </si>
  <si>
    <t>B01-06-0003</t>
  </si>
  <si>
    <t>72 L16</t>
  </si>
  <si>
    <t>Členský príspevok do medzinárodnej asociácie</t>
  </si>
  <si>
    <t>B01-07-0002</t>
  </si>
  <si>
    <t>23/2016</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</si>
</sst>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C11" sqref="C1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42546</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5050</v>
      </c>
      <c r="D11" s="112">
        <f>Spolu!D11</f>
        <v>3579.5</v>
      </c>
      <c r="E11" s="112">
        <f>C11-D11</f>
        <v>1470.5</v>
      </c>
      <c r="K11" s="143">
        <v>42699</v>
      </c>
    </row>
    <row r="12" spans="1:11" ht="14.25">
      <c r="A12" s="132" t="s">
        <v>435</v>
      </c>
      <c r="B12" s="134" t="s">
        <v>350</v>
      </c>
      <c r="C12" s="139"/>
      <c r="D12" s="112">
        <f>Spolu!D12</f>
        <v>1274.0999999999999</v>
      </c>
      <c r="E12" s="112">
        <f>C12-D12</f>
        <v>-1274.0999999999999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5050</v>
      </c>
      <c r="D15" s="118">
        <f>SUM(D10:D14)</f>
        <v>4853.6000000000004</v>
      </c>
      <c r="E15" s="118">
        <f>SUM(E10:E14)</f>
        <v>196.40000000000009</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abSelected="1" topLeftCell="A109" workbookViewId="0">
      <pane ySplit="18" topLeftCell="A133" activePane="bottomLeft" state="frozen"/>
      <selection activeCell="A109" sqref="A109"/>
      <selection pane="bottomLeft" activeCell="D139" sqref="D139"/>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3579.5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1274.0999999999999</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2.8.2016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22.5">
      <c r="A137" s="9" t="s">
        <v>2730</v>
      </c>
      <c r="B137" s="51" t="s">
        <v>2752</v>
      </c>
      <c r="C137" s="51" t="s">
        <v>2753</v>
      </c>
      <c r="D137" s="10">
        <v>42550</v>
      </c>
      <c r="E137" s="9" t="s">
        <v>2750</v>
      </c>
      <c r="F137" s="9" t="s">
        <v>2749</v>
      </c>
      <c r="G137" s="11">
        <v>220</v>
      </c>
      <c r="H137" s="11"/>
      <c r="I137" s="97"/>
      <c r="J137" s="8"/>
    </row>
    <row r="138" spans="1:18" ht="33.75">
      <c r="A138" s="9" t="s">
        <v>2715</v>
      </c>
      <c r="B138" s="51" t="s">
        <v>2752</v>
      </c>
      <c r="C138" s="51" t="s">
        <v>2753</v>
      </c>
      <c r="D138" s="10">
        <v>42550</v>
      </c>
      <c r="E138" s="9" t="s">
        <v>2751</v>
      </c>
      <c r="F138" s="9" t="s">
        <v>2749</v>
      </c>
      <c r="G138" s="11">
        <v>85</v>
      </c>
      <c r="H138" s="11"/>
      <c r="I138" s="97"/>
      <c r="J138" s="8"/>
    </row>
    <row r="139" spans="1:18" ht="33.75">
      <c r="A139" s="9" t="s">
        <v>2715</v>
      </c>
      <c r="B139" s="51" t="s">
        <v>2755</v>
      </c>
      <c r="C139" s="51" t="s">
        <v>2756</v>
      </c>
      <c r="D139" s="10">
        <v>42566</v>
      </c>
      <c r="E139" s="9" t="s">
        <v>2754</v>
      </c>
      <c r="F139" s="9" t="s">
        <v>2749</v>
      </c>
      <c r="G139" s="11">
        <v>800</v>
      </c>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1" priority="15" stopIfTrue="1">
      <formula>$A127&lt;&gt;""</formula>
    </cfRule>
  </conditionalFormatting>
  <conditionalFormatting sqref="H127:H3030 E127:F3030">
    <cfRule type="expression" dxfId="20" priority="14" stopIfTrue="1">
      <formula>$A127&lt;&gt;""</formula>
    </cfRule>
  </conditionalFormatting>
  <conditionalFormatting sqref="A127:A3030">
    <cfRule type="expression" dxfId="19" priority="9" stopIfTrue="1">
      <formula>$A127&lt;&gt;""</formula>
    </cfRule>
  </conditionalFormatting>
  <conditionalFormatting sqref="B3003:C3005">
    <cfRule type="expression" dxfId="18" priority="7" stopIfTrue="1">
      <formula>$A3003&lt;&gt;""</formula>
    </cfRule>
  </conditionalFormatting>
  <conditionalFormatting sqref="E3003:F3005 H3003:H3005">
    <cfRule type="expression" dxfId="17" priority="6" stopIfTrue="1">
      <formula>$A3003&lt;&gt;""</formula>
    </cfRule>
  </conditionalFormatting>
  <conditionalFormatting sqref="A3003:A3005">
    <cfRule type="expression" dxfId="16" priority="5" stopIfTrue="1">
      <formula>$A3003&lt;&gt;""</formula>
    </cfRule>
  </conditionalFormatting>
  <conditionalFormatting sqref="D127:D3030">
    <cfRule type="expression" dxfId="15" priority="4" stopIfTrue="1">
      <formula>$A127&lt;&gt;""</formula>
    </cfRule>
  </conditionalFormatting>
  <conditionalFormatting sqref="D3003:D3005">
    <cfRule type="expression" dxfId="14" priority="3" stopIfTrue="1">
      <formula>$A3003&lt;&gt;""</formula>
    </cfRule>
  </conditionalFormatting>
  <conditionalFormatting sqref="G127:G3030">
    <cfRule type="expression" dxfId="13" priority="2" stopIfTrue="1">
      <formula>$A127&lt;&gt;""</formula>
    </cfRule>
  </conditionalFormatting>
  <conditionalFormatting sqref="G3003:G3005">
    <cfRule type="expression" dxfId="12"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3579.5</v>
      </c>
      <c r="E11" s="112"/>
      <c r="F11" s="112"/>
      <c r="G11" s="28">
        <f>SUMIF($A$29:$A$78,$A11,G$29:G$78)+G19</f>
        <v>2520.5</v>
      </c>
    </row>
    <row r="12" spans="1:8" ht="12.75" customHeight="1">
      <c r="A12" s="26" t="s">
        <v>435</v>
      </c>
      <c r="B12" s="27" t="s">
        <v>350</v>
      </c>
      <c r="C12" s="28">
        <f t="shared" si="0"/>
        <v>2500</v>
      </c>
      <c r="D12" s="136">
        <f t="shared" si="0"/>
        <v>1274.0999999999999</v>
      </c>
      <c r="E12" s="112"/>
      <c r="F12" s="112"/>
      <c r="G12" s="28">
        <f>SUMIF($A$29:$A$78,$A12,G$29:G$78)</f>
        <v>1225.9000000000001</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3746.4</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3579.5</v>
      </c>
      <c r="E29" s="30">
        <f>IF(C29&lt;&gt;"",IF(H29&lt;&gt;102,D29/(1-Doklady!K2)-D29,""),"")</f>
        <v>188.39473684210543</v>
      </c>
      <c r="F29" s="28">
        <f>IF(C29&lt;&gt;"",IF(H29&lt;&gt;102,Doklady!H2,""),"")</f>
        <v>210</v>
      </c>
      <c r="G29" s="30">
        <f>IF(C29&lt;&gt;"",IF(H29&lt;&gt;102,IF(D29&gt;C29,"CHYBA!",-(MIN(D29-C29,(D29+F29)*(1-Doklady!K2)-C29))),""),"")</f>
        <v>2520.5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1274.0999999999999</v>
      </c>
      <c r="E30" s="30">
        <f>IF(C30&lt;&gt;"",IF(H30&lt;&gt;102,D30/(1-Doklady!K3)-D30,""),"")</f>
        <v>67.057894736842172</v>
      </c>
      <c r="F30" s="28">
        <f>IF(C30&lt;&gt;"",IF(H30&lt;&gt;102,Doklady!H3,""),"")</f>
        <v>300</v>
      </c>
      <c r="G30" s="30">
        <f>IF(C30&lt;&gt;"",IF(H30&lt;&gt;102,IF(D30&gt;C30,"CHYBA!",-(MIN(D30-C30,(D30+F30)*(1-Doklady!K3)-C30))),""),"")</f>
        <v>1225.9000000000001</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2.8.2016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11" priority="8" stopIfTrue="1" operator="equal">
      <formula>"CHYBA!"</formula>
    </cfRule>
  </conditionalFormatting>
  <conditionalFormatting sqref="D19">
    <cfRule type="expression" dxfId="10" priority="7" stopIfTrue="1">
      <formula>D19&gt;C19</formula>
    </cfRule>
  </conditionalFormatting>
  <conditionalFormatting sqref="D29:D78">
    <cfRule type="expression" dxfId="9" priority="5" stopIfTrue="1">
      <formula>AND(H29&lt;&gt;102,D29&gt;C29)</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2.8.2016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2016-08-02T06:06:03Z</dcterms:modified>
</cp:coreProperties>
</file>