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2"/>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<sst xmlns="http://schemas.openxmlformats.org/spreadsheetml/2006/main" count="7687" uniqueCount="2749">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</sst>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4" sqref="C14"/>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42454</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3950</v>
      </c>
      <c r="D11" s="112">
        <f>Spolu!D11</f>
        <v>2694.5</v>
      </c>
      <c r="E11" s="112">
        <f>C11-D11</f>
        <v>1255.5</v>
      </c>
      <c r="K11" s="143">
        <v>42699</v>
      </c>
    </row>
    <row r="12" spans="1:11" ht="14.25">
      <c r="A12" s="132" t="s">
        <v>435</v>
      </c>
      <c r="B12" s="134" t="s">
        <v>350</v>
      </c>
      <c r="C12" s="139"/>
      <c r="D12" s="112">
        <f>Spolu!D12</f>
        <v>1054.0999999999999</v>
      </c>
      <c r="E12" s="112">
        <f>C12-D12</f>
        <v>-1054.0999999999999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3950</v>
      </c>
      <c r="D15" s="118">
        <f>SUM(D10:D14)</f>
        <v>3748.6</v>
      </c>
      <c r="E15" s="118">
        <f>SUM(E10:E14)</f>
        <v>201.40000000000009</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abSelected="1" topLeftCell="A109" workbookViewId="0">
      <pane ySplit="18" topLeftCell="A134" activePane="bottomLeft" state="frozen"/>
      <selection activeCell="A109" sqref="A109"/>
      <selection pane="bottomLeft" activeCell="H136" sqref="H136"/>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2694.5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1054.0999999999999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21.5.2016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12.75">
      <c r="A137" s="9"/>
      <c r="B137" s="51"/>
      <c r="C137" s="51"/>
      <c r="D137" s="10"/>
      <c r="E137" s="9"/>
      <c r="F137" s="9"/>
      <c r="G137" s="11"/>
      <c r="H137" s="11"/>
      <c r="I137" s="97"/>
      <c r="J137" s="8"/>
    </row>
    <row r="138" spans="1:18" ht="12.75">
      <c r="A138" s="9"/>
      <c r="B138" s="51"/>
      <c r="C138" s="51"/>
      <c r="D138" s="10"/>
      <c r="E138" s="9"/>
      <c r="F138" s="9"/>
      <c r="G138" s="11"/>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E127:F3030 H127:H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2694.5</v>
      </c>
      <c r="E11" s="112"/>
      <c r="F11" s="112"/>
      <c r="G11" s="28">
        <f>SUMIF($A$29:$A$78,$A11,G$29:G$78)+G19</f>
        <v>3405.5</v>
      </c>
    </row>
    <row r="12" spans="1:8" ht="12.75" customHeight="1">
      <c r="A12" s="26" t="s">
        <v>435</v>
      </c>
      <c r="B12" s="27" t="s">
        <v>350</v>
      </c>
      <c r="C12" s="28">
        <f t="shared" si="0"/>
        <v>2500</v>
      </c>
      <c r="D12" s="136">
        <f t="shared" si="0"/>
        <v>1054.0999999999999</v>
      </c>
      <c r="E12" s="112"/>
      <c r="F12" s="112"/>
      <c r="G12" s="28">
        <f>SUMIF($A$29:$A$78,$A12,G$29:G$78)</f>
        <v>1445.9</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4851.3999999999996</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2694.5</v>
      </c>
      <c r="E29" s="30">
        <f>IF(C29&lt;&gt;"",IF(H29&lt;&gt;102,D29/(1-Doklady!K2)-D29,""),"")</f>
        <v>141.81578947368416</v>
      </c>
      <c r="F29" s="28">
        <f>IF(C29&lt;&gt;"",IF(H29&lt;&gt;102,Doklady!H2,""),"")</f>
        <v>210</v>
      </c>
      <c r="G29" s="30">
        <f>IF(C29&lt;&gt;"",IF(H29&lt;&gt;102,IF(D29&gt;C29,"CHYBA!",-(MIN(D29-C29,(D29+F29)*(1-Doklady!K2)-C29))),""),"")</f>
        <v>3405.5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1054.0999999999999</v>
      </c>
      <c r="E30" s="30">
        <f>IF(C30&lt;&gt;"",IF(H30&lt;&gt;102,D30/(1-Doklady!K3)-D30,""),"")</f>
        <v>55.478947368421132</v>
      </c>
      <c r="F30" s="28">
        <f>IF(C30&lt;&gt;"",IF(H30&lt;&gt;102,Doklady!H3,""),"")</f>
        <v>300</v>
      </c>
      <c r="G30" s="30">
        <f>IF(C30&lt;&gt;"",IF(H30&lt;&gt;102,IF(D30&gt;C30,"CHYBA!",-(MIN(D30-C30,(D30+F30)*(1-Doklady!K3)-C30))),""),"")</f>
        <v>1445.9</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21.5.2016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21.5.2016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2016-05-21T18:23:41Z</dcterms:modified>
</cp:coreProperties>
</file>